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Pol'!$A$1:$X$124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23" i="12"/>
  <c r="BA121" i="12"/>
  <c r="BA119" i="12"/>
  <c r="BA116" i="12"/>
  <c r="BA114" i="12"/>
  <c r="BA112" i="12"/>
  <c r="BA110" i="12"/>
  <c r="BA41" i="12"/>
  <c r="BA31" i="12"/>
  <c r="BA28" i="12"/>
  <c r="BA10" i="12"/>
  <c r="G8" i="12"/>
  <c r="K8" i="12"/>
  <c r="O8" i="12"/>
  <c r="V8" i="12"/>
  <c r="G9" i="12"/>
  <c r="M9" i="12" s="1"/>
  <c r="M8" i="12" s="1"/>
  <c r="I9" i="12"/>
  <c r="I8" i="12" s="1"/>
  <c r="K9" i="12"/>
  <c r="O9" i="12"/>
  <c r="Q9" i="12"/>
  <c r="Q8" i="12" s="1"/>
  <c r="V9" i="12"/>
  <c r="G13" i="12"/>
  <c r="I13" i="12"/>
  <c r="I12" i="12" s="1"/>
  <c r="K13" i="12"/>
  <c r="M13" i="12"/>
  <c r="O13" i="12"/>
  <c r="Q13" i="12"/>
  <c r="Q12" i="12" s="1"/>
  <c r="V13" i="12"/>
  <c r="G18" i="12"/>
  <c r="G12" i="12" s="1"/>
  <c r="I18" i="12"/>
  <c r="K18" i="12"/>
  <c r="K12" i="12" s="1"/>
  <c r="O18" i="12"/>
  <c r="O12" i="12" s="1"/>
  <c r="Q18" i="12"/>
  <c r="V18" i="12"/>
  <c r="V12" i="12" s="1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K26" i="12" s="1"/>
  <c r="O27" i="12"/>
  <c r="O26" i="12" s="1"/>
  <c r="Q27" i="12"/>
  <c r="V27" i="12"/>
  <c r="V26" i="12" s="1"/>
  <c r="G30" i="12"/>
  <c r="I30" i="12"/>
  <c r="I26" i="12" s="1"/>
  <c r="K30" i="12"/>
  <c r="M30" i="12"/>
  <c r="O30" i="12"/>
  <c r="Q30" i="12"/>
  <c r="Q26" i="12" s="1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I50" i="12" s="1"/>
  <c r="K51" i="12"/>
  <c r="M51" i="12"/>
  <c r="O51" i="12"/>
  <c r="Q51" i="12"/>
  <c r="Q50" i="12" s="1"/>
  <c r="V51" i="12"/>
  <c r="G52" i="12"/>
  <c r="M52" i="12" s="1"/>
  <c r="I52" i="12"/>
  <c r="K52" i="12"/>
  <c r="K50" i="12" s="1"/>
  <c r="O52" i="12"/>
  <c r="Q52" i="12"/>
  <c r="V52" i="12"/>
  <c r="V50" i="12" s="1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O50" i="12" s="1"/>
  <c r="Q54" i="12"/>
  <c r="V54" i="12"/>
  <c r="G56" i="12"/>
  <c r="M56" i="12" s="1"/>
  <c r="I56" i="12"/>
  <c r="I55" i="12" s="1"/>
  <c r="K56" i="12"/>
  <c r="K55" i="12" s="1"/>
  <c r="O56" i="12"/>
  <c r="Q56" i="12"/>
  <c r="Q55" i="12" s="1"/>
  <c r="V56" i="12"/>
  <c r="V55" i="12" s="1"/>
  <c r="G59" i="12"/>
  <c r="I59" i="12"/>
  <c r="K59" i="12"/>
  <c r="M59" i="12"/>
  <c r="O59" i="12"/>
  <c r="Q59" i="12"/>
  <c r="V59" i="12"/>
  <c r="G61" i="12"/>
  <c r="G55" i="12" s="1"/>
  <c r="I61" i="12"/>
  <c r="K61" i="12"/>
  <c r="O61" i="12"/>
  <c r="O55" i="12" s="1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K83" i="12"/>
  <c r="O83" i="12"/>
  <c r="V83" i="12"/>
  <c r="G84" i="12"/>
  <c r="M84" i="12" s="1"/>
  <c r="M83" i="12" s="1"/>
  <c r="I84" i="12"/>
  <c r="I83" i="12" s="1"/>
  <c r="K84" i="12"/>
  <c r="O84" i="12"/>
  <c r="Q84" i="12"/>
  <c r="Q83" i="12" s="1"/>
  <c r="V84" i="12"/>
  <c r="I86" i="12"/>
  <c r="K86" i="12"/>
  <c r="Q86" i="12"/>
  <c r="V86" i="12"/>
  <c r="G87" i="12"/>
  <c r="I87" i="12"/>
  <c r="K87" i="12"/>
  <c r="M87" i="12"/>
  <c r="O87" i="12"/>
  <c r="Q87" i="12"/>
  <c r="V87" i="12"/>
  <c r="G89" i="12"/>
  <c r="G86" i="12" s="1"/>
  <c r="I89" i="12"/>
  <c r="K89" i="12"/>
  <c r="O89" i="12"/>
  <c r="O86" i="12" s="1"/>
  <c r="Q89" i="12"/>
  <c r="V89" i="12"/>
  <c r="G92" i="12"/>
  <c r="M92" i="12" s="1"/>
  <c r="M91" i="12" s="1"/>
  <c r="I92" i="12"/>
  <c r="I91" i="12" s="1"/>
  <c r="K92" i="12"/>
  <c r="K91" i="12" s="1"/>
  <c r="O92" i="12"/>
  <c r="Q92" i="12"/>
  <c r="Q91" i="12" s="1"/>
  <c r="V92" i="12"/>
  <c r="V91" i="12" s="1"/>
  <c r="G93" i="12"/>
  <c r="I93" i="12"/>
  <c r="K93" i="12"/>
  <c r="M93" i="12"/>
  <c r="O93" i="12"/>
  <c r="Q93" i="12"/>
  <c r="V93" i="12"/>
  <c r="G94" i="12"/>
  <c r="G91" i="12" s="1"/>
  <c r="I94" i="12"/>
  <c r="K94" i="12"/>
  <c r="M94" i="12"/>
  <c r="O94" i="12"/>
  <c r="O91" i="12" s="1"/>
  <c r="Q94" i="12"/>
  <c r="V94" i="12"/>
  <c r="G96" i="12"/>
  <c r="O96" i="12"/>
  <c r="G97" i="12"/>
  <c r="M97" i="12" s="1"/>
  <c r="M96" i="12" s="1"/>
  <c r="I97" i="12"/>
  <c r="I96" i="12" s="1"/>
  <c r="K97" i="12"/>
  <c r="K96" i="12" s="1"/>
  <c r="O97" i="12"/>
  <c r="Q97" i="12"/>
  <c r="Q96" i="12" s="1"/>
  <c r="V97" i="12"/>
  <c r="V96" i="12" s="1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4" i="12"/>
  <c r="O104" i="12"/>
  <c r="G105" i="12"/>
  <c r="M105" i="12" s="1"/>
  <c r="M104" i="12" s="1"/>
  <c r="I105" i="12"/>
  <c r="I104" i="12" s="1"/>
  <c r="K105" i="12"/>
  <c r="K104" i="12" s="1"/>
  <c r="O105" i="12"/>
  <c r="Q105" i="12"/>
  <c r="Q104" i="12" s="1"/>
  <c r="V105" i="12"/>
  <c r="V104" i="12" s="1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G109" i="12"/>
  <c r="M109" i="12" s="1"/>
  <c r="I109" i="12"/>
  <c r="I108" i="12" s="1"/>
  <c r="K109" i="12"/>
  <c r="K108" i="12" s="1"/>
  <c r="O109" i="12"/>
  <c r="Q109" i="12"/>
  <c r="Q108" i="12" s="1"/>
  <c r="V109" i="12"/>
  <c r="V108" i="12" s="1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O108" i="12" s="1"/>
  <c r="Q115" i="12"/>
  <c r="V115" i="12"/>
  <c r="I117" i="12"/>
  <c r="Q117" i="12"/>
  <c r="G118" i="12"/>
  <c r="I118" i="12"/>
  <c r="K118" i="12"/>
  <c r="K117" i="12" s="1"/>
  <c r="M118" i="12"/>
  <c r="M117" i="12" s="1"/>
  <c r="O118" i="12"/>
  <c r="Q118" i="12"/>
  <c r="V118" i="12"/>
  <c r="V117" i="12" s="1"/>
  <c r="G120" i="12"/>
  <c r="G117" i="12" s="1"/>
  <c r="I120" i="12"/>
  <c r="K120" i="12"/>
  <c r="M120" i="12"/>
  <c r="O120" i="12"/>
  <c r="O117" i="12" s="1"/>
  <c r="Q120" i="12"/>
  <c r="V120" i="12"/>
  <c r="AE123" i="12"/>
  <c r="AF123" i="12"/>
  <c r="I20" i="1"/>
  <c r="I19" i="1"/>
  <c r="I18" i="1"/>
  <c r="I17" i="1"/>
  <c r="I16" i="1"/>
  <c r="I62" i="1"/>
  <c r="J60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I39" i="1" s="1"/>
  <c r="I43" i="1" s="1"/>
  <c r="G26" i="1" l="1"/>
  <c r="A26" i="1"/>
  <c r="G28" i="1"/>
  <c r="G23" i="1"/>
  <c r="M108" i="12"/>
  <c r="M86" i="12"/>
  <c r="M26" i="12"/>
  <c r="M50" i="12"/>
  <c r="G26" i="12"/>
  <c r="G50" i="12"/>
  <c r="M89" i="12"/>
  <c r="M61" i="12"/>
  <c r="M55" i="12" s="1"/>
  <c r="M18" i="12"/>
  <c r="M12" i="12" s="1"/>
  <c r="J54" i="1"/>
  <c r="J51" i="1"/>
  <c r="J53" i="1"/>
  <c r="J55" i="1"/>
  <c r="J57" i="1"/>
  <c r="J59" i="1"/>
  <c r="J61" i="1"/>
  <c r="J50" i="1"/>
  <c r="J52" i="1"/>
  <c r="J56" i="1"/>
  <c r="J58" i="1"/>
  <c r="H43" i="1"/>
  <c r="J41" i="1"/>
  <c r="J42" i="1"/>
  <c r="J40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62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<sst xmlns="http://schemas.openxmlformats.org/spreadsheetml/2006/main" count="680" uniqueCount="280">
  <si>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</si>
  <si>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</si>
  <si>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</si>
  <si>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</si>
  <si>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</si>
  <si>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</si>
  <si>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</si>
  <si>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</si>
  <si>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</si>
  <si>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</si>
  <si>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</si>
  <si>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</si>
  <si>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</si>
  <si>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</si>
  <si>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</si>
  <si>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</si>
  <si>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</si>
  <si>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</si>
  <si>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</si>
  <si>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</si>
  <si>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</si>
  <si>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</si>
  <si>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</si>
  <si>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</si>
  <si>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</si>
  <si>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</si>
  <si>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</si>
  <si>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</si>
  <si>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</si>
  <si>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</si>
  <si>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</si>
  <si>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</si>
  <si>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</si>
  <si>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</si>
  <si>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</si>
  <si>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</si>
  <si>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</si>
  <si>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</si>
  <si>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</si>
  <si>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</si>
  <si>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</si>
  <si>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</si>
  <si>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Navýšení výkonu stávající kotelny</t>
  </si>
  <si>
    <t>Objekt:</t>
  </si>
  <si>
    <t>Rozpočet:</t>
  </si>
  <si>
    <t>ADEA019</t>
  </si>
  <si>
    <t>Zimní stadion v Krnově</t>
  </si>
  <si>
    <t>Stavba</t>
  </si>
  <si>
    <t>Stavební objekt</t>
  </si>
  <si>
    <t>Celkem za stavbu</t>
  </si>
  <si>
    <t>CZK</t>
  </si>
  <si>
    <t>Rekapitulace dílů</t>
  </si>
  <si>
    <t>Typ dílu</t>
  </si>
  <si>
    <t>27</t>
  </si>
  <si>
    <t>Základy</t>
  </si>
  <si>
    <t>3</t>
  </si>
  <si>
    <t>Svislé a kompletní konstrukce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</si>
  <si>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</si>
  <si>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</si>
  <si>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</si>
  <si>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</si>
  <si>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</si>
  <si>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</si>
  <si>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</si>
  <si>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</si>
  <si>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</si>
  <si>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</si>
  <si>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</si>
  <si>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</si>
  <si>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784</t>
  </si>
  <si>
    <t>Malby</t>
  </si>
  <si>
    <t>79901</t>
  </si>
  <si>
    <t>Řemesla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</si>
  <si>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</si>
  <si>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</si>
  <si>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</si>
  <si>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</si>
  <si>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</si>
  <si>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</si>
  <si>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</si>
  <si>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</si>
  <si>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</si>
  <si>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</si>
  <si>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</si>
  <si>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</si>
  <si>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</si>
  <si>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</si>
  <si>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</si>
  <si>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</si>
  <si>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</si>
  <si>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</si>
  <si>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</si>
  <si>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</si>
  <si>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</si>
  <si>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</si>
  <si>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</si>
  <si>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</si>
  <si>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</si>
  <si>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</si>
  <si>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</si>
  <si>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</si>
  <si>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</si>
  <si>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</si>
  <si>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278381155R00</t>
  </si>
  <si>
    <t>Základy z betonu pod zařízení půdorysná plocha základu přes 0,50 do 1,00 m2, z betonu C 20/25</t>
  </si>
  <si>
    <t>m3</t>
  </si>
  <si>
    <t>801-1</t>
  </si>
  <si>
    <t>RTS 20/ I</t>
  </si>
  <si>
    <t>Práce</t>
  </si>
  <si>
    <t>POL1_</t>
  </si>
  <si>
    <t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t>
  </si>
  <si>
    <t>SPI</t>
  </si>
  <si>
    <t>0,7*0,78*0,1</t>
  </si>
  <si>
    <t>VV</t>
  </si>
  <si>
    <t>310271525R00</t>
  </si>
  <si>
    <t>Zazdívka otvorů z pórobetonových tvárnic plochy od 0,25 m2 do 1 m2 , tloušťka zdiva 250 mm</t>
  </si>
  <si>
    <t>801-4</t>
  </si>
  <si>
    <t>ve zdivu nadzákladovém, včetně pomocného pracovního lešení</t>
  </si>
  <si>
    <t>0,99*0,63*0,25</t>
  </si>
  <si>
    <t>0,73*0,63*0,25</t>
  </si>
  <si>
    <t>1,18*1,18*0,53-0,67*0,54*0,52</t>
  </si>
  <si>
    <t>310271625R00</t>
  </si>
  <si>
    <t>Zazdívka otvorů z pórobetonových tvárnic plochy od 1 m2 do 4 m2, tloušťka zdiva 250 mm</t>
  </si>
  <si>
    <t>1,18*1,18*3*0,25</t>
  </si>
  <si>
    <t>317941121R00</t>
  </si>
  <si>
    <t>Osazení ocelových válcovaných nosníků na zdivu bez dodávky materiálu, výšky do 120 mm</t>
  </si>
  <si>
    <t>t</t>
  </si>
  <si>
    <t>profilu I, nebo IE, nebo U, nebo UE, nebo L</t>
  </si>
  <si>
    <t>15,5*0,001</t>
  </si>
  <si>
    <t>13201</t>
  </si>
  <si>
    <t>Dod L 65/50/6</t>
  </si>
  <si>
    <t>Vlastní</t>
  </si>
  <si>
    <t>Indiv</t>
  </si>
  <si>
    <t>Odkaz na mn. položky pořadí 4 : 0,01550*1,08</t>
  </si>
  <si>
    <t>611401111R00</t>
  </si>
  <si>
    <t>Omítka malých ploch na stropech do 0,09 m2, vápennou štukovou omítkou</t>
  </si>
  <si>
    <t>kus</t>
  </si>
  <si>
    <t>jakoukoliv maltou, z pomocného pracovního lešení o výšce podlahy do 1900 mm a pro zatížení do 1,5 kPa,</t>
  </si>
  <si>
    <t>u prostupu stropu dn 150 : 1</t>
  </si>
  <si>
    <t>611401211R00</t>
  </si>
  <si>
    <t>Omítka malých ploch na stropech přes 0,09 do 0,25 m2, vápennou štukovou omítkou</t>
  </si>
  <si>
    <t>u prostupu 300 : 2</t>
  </si>
  <si>
    <t>612409991R00</t>
  </si>
  <si>
    <t>Začištění omítek kolem oken, dveří a obkladů apod. maltou vápenou</t>
  </si>
  <si>
    <t>m</t>
  </si>
  <si>
    <t>(0,8+2*2)*2</t>
  </si>
  <si>
    <t>(1,5+2*2)*2</t>
  </si>
  <si>
    <t>612421637R00</t>
  </si>
  <si>
    <t>Omítky vnitřní stěn vápenné nebo vápenocementové v podlaží i ve schodišti štukové</t>
  </si>
  <si>
    <t>m2</t>
  </si>
  <si>
    <t>omítka zazdívek : 1,3*1,3*4</t>
  </si>
  <si>
    <t>1,2*0,85</t>
  </si>
  <si>
    <t>0,9*0,9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</si>
  <si>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</si>
  <si>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</si>
  <si>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</si>
  <si>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(1,18*3+0,99*1+0,73*1)*0,15</t>
  </si>
  <si>
    <t>62201</t>
  </si>
  <si>
    <t>Dod+mont KZS MW tl.140mm kompletní systém vč.silikonové omítky</t>
  </si>
  <si>
    <t>1,2*1,2*3</t>
  </si>
  <si>
    <t>1*0,65</t>
  </si>
  <si>
    <t>0,75*0,65</t>
  </si>
  <si>
    <t>62202</t>
  </si>
  <si>
    <t>Dod+mont začištění vnějšího ostění po vybourání SDK kcí</t>
  </si>
  <si>
    <t>bm</t>
  </si>
  <si>
    <t>1,2*3*4</t>
  </si>
  <si>
    <t>62203</t>
  </si>
  <si>
    <t>Dod+mont vnější omítky a nátěr fasády kolem přívodu vzduchu  plocha do 1,5m2, vč.perlinky a tmelu a finální omítkoviny</t>
  </si>
  <si>
    <t>ks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</si>
  <si>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</si>
  <si>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</si>
  <si>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</si>
  <si>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</si>
  <si>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</si>
  <si>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</si>
  <si>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</si>
  <si>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90101</t>
  </si>
  <si>
    <t>Dod+mont oprava stávající krytiny v místech prostupů vč.stahovacích objímek</t>
  </si>
  <si>
    <t>968061112R00</t>
  </si>
  <si>
    <t>Vyvěšení nebo zavěšení dřevěných křídel oken, plochy do 1,5 m2</t>
  </si>
  <si>
    <t>801-3</t>
  </si>
  <si>
    <t>oken, dveří a vrat, s uložením a opětovným zavěšením po provedení stavebních změn,</t>
  </si>
  <si>
    <t>4*2*2</t>
  </si>
  <si>
    <t>968061125R00</t>
  </si>
  <si>
    <t>Vyvěšení nebo zavěšení dřevěných křídel dveří, plochy do 2 m2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</si>
  <si>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</si>
  <si>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</si>
  <si>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</si>
  <si>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1,2*1,2*4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</si>
  <si>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</si>
  <si>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</si>
  <si>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</si>
  <si>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</si>
  <si>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</si>
  <si>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1,5*2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</si>
  <si>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</si>
  <si>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</si>
  <si>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</si>
  <si>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parapety : 1,2*0,3*4</t>
  </si>
  <si>
    <t>960101</t>
  </si>
  <si>
    <t>Vybourání (popř. vyvrtání)prostupu celou skladbou stropu a střechy DN 300mm</t>
  </si>
  <si>
    <t>960102</t>
  </si>
  <si>
    <t>Vybourání (popř.vyvrtání) prostupu celou skladbou stropu a střechy DN 200mm</t>
  </si>
  <si>
    <t>960103</t>
  </si>
  <si>
    <t>Vybourání konstrukce SDK s omítkou</t>
  </si>
  <si>
    <t>960104</t>
  </si>
  <si>
    <t>Vybourání děrovaného plechu a EPS z větracích otvorů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</si>
  <si>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</si>
  <si>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</si>
  <si>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</si>
  <si>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</si>
  <si>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</si>
  <si>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</si>
  <si>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</si>
  <si>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</si>
  <si>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</si>
  <si>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</si>
  <si>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</si>
  <si>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</si>
  <si>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</si>
  <si>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</si>
  <si>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</si>
  <si>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</si>
  <si>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</si>
  <si>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7640101</t>
  </si>
  <si>
    <t>Dod+mont oplechování parapetu PZ plech  r.š.360mm tl.0,7mm</t>
  </si>
  <si>
    <t>1,18*3+0,99*1+0,73*1</t>
  </si>
  <si>
    <t>998764101R00</t>
  </si>
  <si>
    <t>Přesun hmot pro konstrukce klempířské v objektech výšky do 6 m</t>
  </si>
  <si>
    <t>800-764</t>
  </si>
  <si>
    <t>50 m vodorovně</t>
  </si>
  <si>
    <t>7660101</t>
  </si>
  <si>
    <t>Dod+mont vnitřní dveře 1450/1970 EW 15 DP3 kompletní prvek 1/PO  vč.zárubně a příslušenství, viz specifikace výrobků s PO</t>
  </si>
  <si>
    <t>7660102</t>
  </si>
  <si>
    <t>Dod+mont vnitřní dveře 800/1970 EW 15 DP3 kompletní prvek 2/PO  vč.zárubně a příslušenství, viz specifikace výrobků s PO</t>
  </si>
  <si>
    <t>998766101R00</t>
  </si>
  <si>
    <t>Přesun hmot pro konstrukce truhlářské v objektech výšky do 6 m</t>
  </si>
  <si>
    <t>800-766</t>
  </si>
  <si>
    <t>784402801R00</t>
  </si>
  <si>
    <t>Odstranění maleb oškrabáním, v místnostech do 3,8 m</t>
  </si>
  <si>
    <t>800-784</t>
  </si>
  <si>
    <t>9,15*3,48</t>
  </si>
  <si>
    <t>malba kolem měněných dveří : 21</t>
  </si>
  <si>
    <t>784191101R00</t>
  </si>
  <si>
    <t>Příprava povrchu Penetrace (napouštění) podkladu disperzní, jednonásobná</t>
  </si>
  <si>
    <t>Odkaz na mn. položky pořadí 38 : 52,84200</t>
  </si>
  <si>
    <t>784195112R00</t>
  </si>
  <si>
    <t>Malby z malířských směsí hlinkových,  , bělost 77 %, dvojnásobné</t>
  </si>
  <si>
    <t>Odkaz na mn. položky pořadí 39 : 52,84200</t>
  </si>
  <si>
    <t>7901</t>
  </si>
  <si>
    <t>Vytápění viz samostatný soupis</t>
  </si>
  <si>
    <t>7902</t>
  </si>
  <si>
    <t>MaR viz samostatný soupis</t>
  </si>
  <si>
    <t>7903</t>
  </si>
  <si>
    <t>EPS viz samostatný soupis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</si>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</sst>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5580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SUMIF(F50:F61,A16,I50:I61)+SUMIF(F50:F61,"PSU",I50:I61)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SUMIF(F50:F61,A17,I50:I61)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SUMIF(F50:F61,A18,I50:I61)</f>
        <v>0</v>
      </c>
      <c r="J18" s="84"/>
    </row>
    <row r="19" spans="1:10" ht="23.25" customHeight="1" x14ac:dyDescent="0.25">
      <c r="A19" s="195" t="s">
        <v>73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SUMIF(F50:F61,A19,I50:I61)</f>
        <v>0</v>
      </c>
      <c r="J19" s="84"/>
    </row>
    <row r="20" spans="1:10" ht="23.25" customHeight="1" x14ac:dyDescent="0.25">
      <c r="A20" s="195" t="s">
        <v>74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SUMIF(F50:F61,A20,I50:I61)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47</v>
      </c>
      <c r="C39" s="147"/>
      <c r="D39" s="147"/>
      <c r="E39" s="147"/>
      <c r="F39" s="148">
        <f>'01 01 Pol'!AE123</f>
        <v>0</v>
      </c>
      <c r="G39" s="149">
        <f>'01 01 Pol'!AF123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2</v>
      </c>
      <c r="B41" s="152" t="s">
        <v>41</v>
      </c>
      <c r="C41" s="153" t="s">
        <v>42</v>
      </c>
      <c r="D41" s="153"/>
      <c r="E41" s="153"/>
      <c r="F41" s="154">
        <f>'01 01 Pol'!AE123</f>
        <v>0</v>
      </c>
      <c r="G41" s="155">
        <f>'01 01 Pol'!AF123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 Pol'!AE123</f>
        <v>0</v>
      </c>
      <c r="G42" s="150">
        <f>'01 01 Pol'!AF123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51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52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53</v>
      </c>
      <c r="C50" s="184" t="s">
        <v>54</v>
      </c>
      <c r="D50" s="185"/>
      <c r="E50" s="185"/>
      <c r="F50" s="191" t="s">
        <v>24</v>
      </c>
      <c r="G50" s="192"/>
      <c r="H50" s="192"/>
      <c r="I50" s="192">
        <f>'01 01 Pol'!G8</f>
        <v>0</v>
      </c>
      <c r="J50" s="189" t="str">
        <f>IF(I62=0,"",I50/I62*100)</f>
        <v/>
      </c>
    </row>
    <row r="51" spans="1:10" ht="36.75" customHeight="1" x14ac:dyDescent="0.25">
      <c r="A51" s="178"/>
      <c r="B51" s="183" t="s">
        <v>55</v>
      </c>
      <c r="C51" s="184" t="s">
        <v>56</v>
      </c>
      <c r="D51" s="185"/>
      <c r="E51" s="185"/>
      <c r="F51" s="191" t="s">
        <v>24</v>
      </c>
      <c r="G51" s="192"/>
      <c r="H51" s="192"/>
      <c r="I51" s="192">
        <f>'01 01 Pol'!G12</f>
        <v>0</v>
      </c>
      <c r="J51" s="189" t="str">
        <f>IF(I62=0,"",I51/I62*100)</f>
        <v/>
      </c>
    </row>
    <row r="52" spans="1:10" ht="36.75" customHeight="1" x14ac:dyDescent="0.25">
      <c r="A52" s="178"/>
      <c r="B52" s="183" t="s">
        <v>57</v>
      </c>
      <c r="C52" s="184" t="s">
        <v>58</v>
      </c>
      <c r="D52" s="185"/>
      <c r="E52" s="185"/>
      <c r="F52" s="191" t="s">
        <v>24</v>
      </c>
      <c r="G52" s="192"/>
      <c r="H52" s="192"/>
      <c r="I52" s="192">
        <f>'01 01 Pol'!G26</f>
        <v>0</v>
      </c>
      <c r="J52" s="189" t="str">
        <f>IF(I62=0,"",I52/I62*100)</f>
        <v/>
      </c>
    </row>
    <row r="53" spans="1:10" ht="36.75" customHeight="1" x14ac:dyDescent="0.25">
      <c r="A53" s="178"/>
      <c r="B53" s="183" t="s">
        <v>59</v>
      </c>
      <c r="C53" s="184" t="s">
        <v>60</v>
      </c>
      <c r="D53" s="185"/>
      <c r="E53" s="185"/>
      <c r="F53" s="191" t="s">
        <v>24</v>
      </c>
      <c r="G53" s="192"/>
      <c r="H53" s="192"/>
      <c r="I53" s="192">
        <f>'01 01 Pol'!G50</f>
        <v>0</v>
      </c>
      <c r="J53" s="189" t="str">
        <f>IF(I62=0,"",I53/I62*100)</f>
        <v/>
      </c>
    </row>
    <row r="54" spans="1:10" ht="36.75" customHeight="1" x14ac:dyDescent="0.25">
      <c r="A54" s="178"/>
      <c r="B54" s="183" t="s">
        <v>61</v>
      </c>
      <c r="C54" s="184" t="s">
        <v>62</v>
      </c>
      <c r="D54" s="185"/>
      <c r="E54" s="185"/>
      <c r="F54" s="191" t="s">
        <v>24</v>
      </c>
      <c r="G54" s="192"/>
      <c r="H54" s="192"/>
      <c r="I54" s="192">
        <f>'01 01 Pol'!G55</f>
        <v>0</v>
      </c>
      <c r="J54" s="189" t="str">
        <f>IF(I62=0,"",I54/I62*100)</f>
        <v/>
      </c>
    </row>
    <row r="55" spans="1:10" ht="36.75" customHeight="1" x14ac:dyDescent="0.25">
      <c r="A55" s="178"/>
      <c r="B55" s="183" t="s">
        <v>63</v>
      </c>
      <c r="C55" s="184" t="s">
        <v>64</v>
      </c>
      <c r="D55" s="185"/>
      <c r="E55" s="185"/>
      <c r="F55" s="191" t="s">
        <v>24</v>
      </c>
      <c r="G55" s="192"/>
      <c r="H55" s="192"/>
      <c r="I55" s="192">
        <f>'01 01 Pol'!G83</f>
        <v>0</v>
      </c>
      <c r="J55" s="189" t="str">
        <f>IF(I62=0,"",I55/I62*100)</f>
        <v/>
      </c>
    </row>
    <row r="56" spans="1:10" ht="36.75" customHeight="1" x14ac:dyDescent="0.25">
      <c r="A56" s="178"/>
      <c r="B56" s="183" t="s">
        <v>65</v>
      </c>
      <c r="C56" s="184" t="s">
        <v>66</v>
      </c>
      <c r="D56" s="185"/>
      <c r="E56" s="185"/>
      <c r="F56" s="191" t="s">
        <v>25</v>
      </c>
      <c r="G56" s="192"/>
      <c r="H56" s="192"/>
      <c r="I56" s="192">
        <f>'01 01 Pol'!G86</f>
        <v>0</v>
      </c>
      <c r="J56" s="189" t="str">
        <f>IF(I62=0,"",I56/I62*100)</f>
        <v/>
      </c>
    </row>
    <row r="57" spans="1:10" ht="36.75" customHeight="1" x14ac:dyDescent="0.25">
      <c r="A57" s="178"/>
      <c r="B57" s="183" t="s">
        <v>67</v>
      </c>
      <c r="C57" s="184" t="s">
        <v>68</v>
      </c>
      <c r="D57" s="185"/>
      <c r="E57" s="185"/>
      <c r="F57" s="191" t="s">
        <v>25</v>
      </c>
      <c r="G57" s="192"/>
      <c r="H57" s="192"/>
      <c r="I57" s="192">
        <f>'01 01 Pol'!G91</f>
        <v>0</v>
      </c>
      <c r="J57" s="189" t="str">
        <f>IF(I62=0,"",I57/I62*100)</f>
        <v/>
      </c>
    </row>
    <row r="58" spans="1:10" ht="36.75" customHeight="1" x14ac:dyDescent="0.25">
      <c r="A58" s="178"/>
      <c r="B58" s="183" t="s">
        <v>69</v>
      </c>
      <c r="C58" s="184" t="s">
        <v>70</v>
      </c>
      <c r="D58" s="185"/>
      <c r="E58" s="185"/>
      <c r="F58" s="191" t="s">
        <v>25</v>
      </c>
      <c r="G58" s="192"/>
      <c r="H58" s="192"/>
      <c r="I58" s="192">
        <f>'01 01 Pol'!G96</f>
        <v>0</v>
      </c>
      <c r="J58" s="189" t="str">
        <f>IF(I62=0,"",I58/I62*100)</f>
        <v/>
      </c>
    </row>
    <row r="59" spans="1:10" ht="36.75" customHeight="1" x14ac:dyDescent="0.25">
      <c r="A59" s="178"/>
      <c r="B59" s="183" t="s">
        <v>71</v>
      </c>
      <c r="C59" s="184" t="s">
        <v>72</v>
      </c>
      <c r="D59" s="185"/>
      <c r="E59" s="185"/>
      <c r="F59" s="191" t="s">
        <v>25</v>
      </c>
      <c r="G59" s="192"/>
      <c r="H59" s="192"/>
      <c r="I59" s="192">
        <f>'01 01 Pol'!G104</f>
        <v>0</v>
      </c>
      <c r="J59" s="189" t="str">
        <f>IF(I62=0,"",I59/I62*100)</f>
        <v/>
      </c>
    </row>
    <row r="60" spans="1:10" ht="36.75" customHeight="1" x14ac:dyDescent="0.25">
      <c r="A60" s="178"/>
      <c r="B60" s="183" t="s">
        <v>73</v>
      </c>
      <c r="C60" s="184" t="s">
        <v>27</v>
      </c>
      <c r="D60" s="185"/>
      <c r="E60" s="185"/>
      <c r="F60" s="191" t="s">
        <v>73</v>
      </c>
      <c r="G60" s="192"/>
      <c r="H60" s="192"/>
      <c r="I60" s="192">
        <f>'01 01 Pol'!G108</f>
        <v>0</v>
      </c>
      <c r="J60" s="189" t="str">
        <f>IF(I62=0,"",I60/I62*100)</f>
        <v/>
      </c>
    </row>
    <row r="61" spans="1:10" ht="36.75" customHeight="1" x14ac:dyDescent="0.25">
      <c r="A61" s="178"/>
      <c r="B61" s="183" t="s">
        <v>74</v>
      </c>
      <c r="C61" s="184" t="s">
        <v>28</v>
      </c>
      <c r="D61" s="185"/>
      <c r="E61" s="185"/>
      <c r="F61" s="191" t="s">
        <v>74</v>
      </c>
      <c r="G61" s="192"/>
      <c r="H61" s="192"/>
      <c r="I61" s="192">
        <f>'01 01 Pol'!G117</f>
        <v>0</v>
      </c>
      <c r="J61" s="189" t="str">
        <f>IF(I62=0,"",I61/I62*100)</f>
        <v/>
      </c>
    </row>
    <row r="62" spans="1:10" ht="25.5" customHeight="1" x14ac:dyDescent="0.25">
      <c r="A62" s="179"/>
      <c r="B62" s="186" t="s">
        <v>1</v>
      </c>
      <c r="C62" s="187"/>
      <c r="D62" s="188"/>
      <c r="E62" s="188"/>
      <c r="F62" s="193"/>
      <c r="G62" s="194"/>
      <c r="H62" s="194"/>
      <c r="I62" s="194">
        <f>SUM(I50:I61)</f>
        <v>0</v>
      </c>
      <c r="J62" s="190">
        <f>SUM(J50:J61)</f>
        <v>0</v>
      </c>
    </row>
    <row r="63" spans="1:10" x14ac:dyDescent="0.25">
      <c r="F63" s="134"/>
      <c r="G63" s="134"/>
      <c r="H63" s="134"/>
      <c r="I63" s="134"/>
      <c r="J63" s="135"/>
    </row>
    <row r="64" spans="1:10" x14ac:dyDescent="0.25">
      <c r="F64" s="134"/>
      <c r="G64" s="134"/>
      <c r="H64" s="134"/>
      <c r="I64" s="134"/>
      <c r="J64" s="135"/>
    </row>
    <row r="65" spans="6:10" x14ac:dyDescent="0.25">
      <c r="F65" s="134"/>
      <c r="G65" s="134"/>
      <c r="H65" s="134"/>
      <c r="I65" s="134"/>
      <c r="J65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75</v>
      </c>
      <c r="B1" s="196"/>
      <c r="C1" s="196"/>
      <c r="D1" s="196"/>
      <c r="E1" s="196"/>
      <c r="F1" s="196"/>
      <c r="G1" s="196"/>
      <c r="AG1" t="s">
        <v>76</v>
      </c>
    </row>
    <row r="2" spans="1:60" ht="25.05" customHeight="1" x14ac:dyDescent="0.25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77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77</v>
      </c>
      <c r="AG3" t="s">
        <v>78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79</v>
      </c>
    </row>
    <row r="5" spans="1:60" x14ac:dyDescent="0.25">
      <c r="D5" s="10"/>
    </row>
    <row r="6" spans="1:60" ht="39.6" x14ac:dyDescent="0.25">
      <c r="A6" s="207" t="s">
        <v>80</v>
      </c>
      <c r="B6" s="209" t="s">
        <v>81</v>
      </c>
      <c r="C6" s="209" t="s">
        <v>82</v>
      </c>
      <c r="D6" s="208" t="s">
        <v>83</v>
      </c>
      <c r="E6" s="207" t="s">
        <v>84</v>
      </c>
      <c r="F6" s="206" t="s">
        <v>85</v>
      </c>
      <c r="G6" s="207" t="s">
        <v>29</v>
      </c>
      <c r="H6" s="210" t="s">
        <v>30</v>
      </c>
      <c r="I6" s="210" t="s">
        <v>86</v>
      </c>
      <c r="J6" s="210" t="s">
        <v>31</v>
      </c>
      <c r="K6" s="210" t="s">
        <v>87</v>
      </c>
      <c r="L6" s="210" t="s">
        <v>88</v>
      </c>
      <c r="M6" s="210" t="s">
        <v>89</v>
      </c>
      <c r="N6" s="210" t="s">
        <v>90</v>
      </c>
      <c r="O6" s="210" t="s">
        <v>91</v>
      </c>
      <c r="P6" s="210" t="s">
        <v>92</v>
      </c>
      <c r="Q6" s="210" t="s">
        <v>93</v>
      </c>
      <c r="R6" s="210" t="s">
        <v>94</v>
      </c>
      <c r="S6" s="210" t="s">
        <v>95</v>
      </c>
      <c r="T6" s="210" t="s">
        <v>96</v>
      </c>
      <c r="U6" s="210" t="s">
        <v>97</v>
      </c>
      <c r="V6" s="210" t="s">
        <v>98</v>
      </c>
      <c r="W6" s="210" t="s">
        <v>99</v>
      </c>
      <c r="X6" s="210" t="s">
        <v>100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4" t="s">
        <v>101</v>
      </c>
      <c r="B8" s="225" t="s">
        <v>53</v>
      </c>
      <c r="C8" s="248" t="s">
        <v>54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0</v>
      </c>
      <c r="J8" s="228"/>
      <c r="K8" s="228">
        <f>SUM(K9:K11)</f>
        <v>0</v>
      </c>
      <c r="L8" s="228"/>
      <c r="M8" s="228">
        <f>SUM(M9:M11)</f>
        <v>0</v>
      </c>
      <c r="N8" s="228"/>
      <c r="O8" s="228">
        <f>SUM(O9:O11)</f>
        <v>0.16</v>
      </c>
      <c r="P8" s="228"/>
      <c r="Q8" s="228">
        <f>SUM(Q9:Q11)</f>
        <v>0</v>
      </c>
      <c r="R8" s="228"/>
      <c r="S8" s="228"/>
      <c r="T8" s="229"/>
      <c r="U8" s="223"/>
      <c r="V8" s="223">
        <f>SUM(V9:V11)</f>
        <v>0.97</v>
      </c>
      <c r="W8" s="223"/>
      <c r="X8" s="223"/>
      <c r="AG8" t="s">
        <v>102</v>
      </c>
    </row>
    <row r="9" spans="1:60" ht="20.399999999999999" outlineLevel="1" x14ac:dyDescent="0.25">
      <c r="A9" s="230">
        <v>1</v>
      </c>
      <c r="B9" s="231" t="s">
        <v>103</v>
      </c>
      <c r="C9" s="249" t="s">
        <v>104</v>
      </c>
      <c r="D9" s="232" t="s">
        <v>105</v>
      </c>
      <c r="E9" s="233">
        <v>5.4600000000000003E-2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2.9235099999999998</v>
      </c>
      <c r="O9" s="235">
        <f>ROUND(E9*N9,2)</f>
        <v>0.16</v>
      </c>
      <c r="P9" s="235">
        <v>0</v>
      </c>
      <c r="Q9" s="235">
        <f>ROUND(E9*P9,2)</f>
        <v>0</v>
      </c>
      <c r="R9" s="235" t="s">
        <v>106</v>
      </c>
      <c r="S9" s="235" t="s">
        <v>107</v>
      </c>
      <c r="T9" s="236" t="s">
        <v>107</v>
      </c>
      <c r="U9" s="220">
        <v>17.719000000000001</v>
      </c>
      <c r="V9" s="220">
        <f>ROUND(E9*U9,2)</f>
        <v>0.97</v>
      </c>
      <c r="W9" s="220"/>
      <c r="X9" s="220" t="s">
        <v>108</v>
      </c>
      <c r="Y9" s="211"/>
      <c r="Z9" s="211"/>
      <c r="AA9" s="211"/>
      <c r="AB9" s="211"/>
      <c r="AC9" s="211"/>
      <c r="AD9" s="211"/>
      <c r="AE9" s="211"/>
      <c r="AF9" s="211"/>
      <c r="AG9" s="211" t="s">
        <v>109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1" outlineLevel="1" x14ac:dyDescent="0.25">
      <c r="A10" s="218"/>
      <c r="B10" s="219"/>
      <c r="C10" s="250" t="s">
        <v>110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111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51" t="s">
        <v>112</v>
      </c>
      <c r="D11" s="221"/>
      <c r="E11" s="222">
        <v>5.4600000000000003E-2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113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5">
      <c r="A12" s="224" t="s">
        <v>101</v>
      </c>
      <c r="B12" s="225" t="s">
        <v>55</v>
      </c>
      <c r="C12" s="248" t="s">
        <v>56</v>
      </c>
      <c r="D12" s="226"/>
      <c r="E12" s="227"/>
      <c r="F12" s="228"/>
      <c r="G12" s="228">
        <f>SUMIF(AG13:AG25,"&lt;&gt;NOR",G13:G25)</f>
        <v>0</v>
      </c>
      <c r="H12" s="228"/>
      <c r="I12" s="228">
        <f>SUM(I13:I25)</f>
        <v>0</v>
      </c>
      <c r="J12" s="228"/>
      <c r="K12" s="228">
        <f>SUM(K13:K25)</f>
        <v>0</v>
      </c>
      <c r="L12" s="228"/>
      <c r="M12" s="228">
        <f>SUM(M13:M25)</f>
        <v>0</v>
      </c>
      <c r="N12" s="228"/>
      <c r="O12" s="228">
        <f>SUM(O13:O25)</f>
        <v>1.3900000000000001</v>
      </c>
      <c r="P12" s="228"/>
      <c r="Q12" s="228">
        <f>SUM(Q13:Q25)</f>
        <v>0</v>
      </c>
      <c r="R12" s="228"/>
      <c r="S12" s="228"/>
      <c r="T12" s="229"/>
      <c r="U12" s="223"/>
      <c r="V12" s="223">
        <f>SUM(V13:V25)</f>
        <v>12.819999999999999</v>
      </c>
      <c r="W12" s="223"/>
      <c r="X12" s="223"/>
      <c r="AG12" t="s">
        <v>102</v>
      </c>
    </row>
    <row r="13" spans="1:60" outlineLevel="1" x14ac:dyDescent="0.25">
      <c r="A13" s="230">
        <v>2</v>
      </c>
      <c r="B13" s="231" t="s">
        <v>114</v>
      </c>
      <c r="C13" s="249" t="s">
        <v>115</v>
      </c>
      <c r="D13" s="232" t="s">
        <v>105</v>
      </c>
      <c r="E13" s="233">
        <v>0.82074000000000003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0.74797000000000002</v>
      </c>
      <c r="O13" s="235">
        <f>ROUND(E13*N13,2)</f>
        <v>0.61</v>
      </c>
      <c r="P13" s="235">
        <v>0</v>
      </c>
      <c r="Q13" s="235">
        <f>ROUND(E13*P13,2)</f>
        <v>0</v>
      </c>
      <c r="R13" s="235" t="s">
        <v>116</v>
      </c>
      <c r="S13" s="235" t="s">
        <v>107</v>
      </c>
      <c r="T13" s="236" t="s">
        <v>107</v>
      </c>
      <c r="U13" s="220">
        <v>7.2624000000000004</v>
      </c>
      <c r="V13" s="220">
        <f>ROUND(E13*U13,2)</f>
        <v>5.96</v>
      </c>
      <c r="W13" s="220"/>
      <c r="X13" s="220" t="s">
        <v>108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109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50" t="s">
        <v>117</v>
      </c>
      <c r="D14" s="238"/>
      <c r="E14" s="238"/>
      <c r="F14" s="238"/>
      <c r="G14" s="238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111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8"/>
      <c r="B15" s="219"/>
      <c r="C15" s="251" t="s">
        <v>118</v>
      </c>
      <c r="D15" s="221"/>
      <c r="E15" s="222">
        <v>0.15593000000000001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113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8"/>
      <c r="B16" s="219"/>
      <c r="C16" s="251" t="s">
        <v>119</v>
      </c>
      <c r="D16" s="221"/>
      <c r="E16" s="222">
        <v>0.11498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113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8"/>
      <c r="B17" s="219"/>
      <c r="C17" s="251" t="s">
        <v>120</v>
      </c>
      <c r="D17" s="221"/>
      <c r="E17" s="222">
        <v>0.54984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113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30">
        <v>3</v>
      </c>
      <c r="B18" s="231" t="s">
        <v>121</v>
      </c>
      <c r="C18" s="249" t="s">
        <v>122</v>
      </c>
      <c r="D18" s="232" t="s">
        <v>105</v>
      </c>
      <c r="E18" s="233">
        <v>1.0443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0.74797000000000002</v>
      </c>
      <c r="O18" s="235">
        <f>ROUND(E18*N18,2)</f>
        <v>0.78</v>
      </c>
      <c r="P18" s="235">
        <v>0</v>
      </c>
      <c r="Q18" s="235">
        <f>ROUND(E18*P18,2)</f>
        <v>0</v>
      </c>
      <c r="R18" s="235" t="s">
        <v>116</v>
      </c>
      <c r="S18" s="235" t="s">
        <v>107</v>
      </c>
      <c r="T18" s="236" t="s">
        <v>107</v>
      </c>
      <c r="U18" s="220">
        <v>6.3053999999999997</v>
      </c>
      <c r="V18" s="220">
        <f>ROUND(E18*U18,2)</f>
        <v>6.58</v>
      </c>
      <c r="W18" s="220"/>
      <c r="X18" s="220" t="s">
        <v>108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109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8"/>
      <c r="B19" s="219"/>
      <c r="C19" s="250" t="s">
        <v>117</v>
      </c>
      <c r="D19" s="238"/>
      <c r="E19" s="238"/>
      <c r="F19" s="238"/>
      <c r="G19" s="238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111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8"/>
      <c r="B20" s="219"/>
      <c r="C20" s="251" t="s">
        <v>123</v>
      </c>
      <c r="D20" s="221"/>
      <c r="E20" s="222">
        <v>1.0443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113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30">
        <v>4</v>
      </c>
      <c r="B21" s="231" t="s">
        <v>124</v>
      </c>
      <c r="C21" s="249" t="s">
        <v>125</v>
      </c>
      <c r="D21" s="232" t="s">
        <v>126</v>
      </c>
      <c r="E21" s="233">
        <v>1.55E-2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1.9539999999999998E-2</v>
      </c>
      <c r="O21" s="235">
        <f>ROUND(E21*N21,2)</f>
        <v>0</v>
      </c>
      <c r="P21" s="235">
        <v>0</v>
      </c>
      <c r="Q21" s="235">
        <f>ROUND(E21*P21,2)</f>
        <v>0</v>
      </c>
      <c r="R21" s="235" t="s">
        <v>106</v>
      </c>
      <c r="S21" s="235" t="s">
        <v>107</v>
      </c>
      <c r="T21" s="236" t="s">
        <v>107</v>
      </c>
      <c r="U21" s="220">
        <v>18.175000000000001</v>
      </c>
      <c r="V21" s="220">
        <f>ROUND(E21*U21,2)</f>
        <v>0.28000000000000003</v>
      </c>
      <c r="W21" s="220"/>
      <c r="X21" s="220" t="s">
        <v>108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109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8"/>
      <c r="B22" s="219"/>
      <c r="C22" s="250" t="s">
        <v>127</v>
      </c>
      <c r="D22" s="238"/>
      <c r="E22" s="238"/>
      <c r="F22" s="238"/>
      <c r="G22" s="238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111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8"/>
      <c r="B23" s="219"/>
      <c r="C23" s="251" t="s">
        <v>128</v>
      </c>
      <c r="D23" s="221"/>
      <c r="E23" s="222">
        <v>1.55E-2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113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30">
        <v>5</v>
      </c>
      <c r="B24" s="231" t="s">
        <v>129</v>
      </c>
      <c r="C24" s="249" t="s">
        <v>130</v>
      </c>
      <c r="D24" s="232" t="s">
        <v>126</v>
      </c>
      <c r="E24" s="233">
        <v>1.6740000000000001E-2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1E-3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131</v>
      </c>
      <c r="T24" s="236" t="s">
        <v>132</v>
      </c>
      <c r="U24" s="220">
        <v>0</v>
      </c>
      <c r="V24" s="220">
        <f>ROUND(E24*U24,2)</f>
        <v>0</v>
      </c>
      <c r="W24" s="220"/>
      <c r="X24" s="220" t="s">
        <v>108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109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8"/>
      <c r="B25" s="219"/>
      <c r="C25" s="251" t="s">
        <v>133</v>
      </c>
      <c r="D25" s="221"/>
      <c r="E25" s="222">
        <v>1.6740000000000001E-2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113</v>
      </c>
      <c r="AH25" s="211">
        <v>5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5">
      <c r="A26" s="224" t="s">
        <v>101</v>
      </c>
      <c r="B26" s="225" t="s">
        <v>57</v>
      </c>
      <c r="C26" s="248" t="s">
        <v>58</v>
      </c>
      <c r="D26" s="226"/>
      <c r="E26" s="227"/>
      <c r="F26" s="228"/>
      <c r="G26" s="228">
        <f>SUMIF(AG27:AG49,"&lt;&gt;NOR",G27:G49)</f>
        <v>0</v>
      </c>
      <c r="H26" s="228"/>
      <c r="I26" s="228">
        <f>SUM(I27:I49)</f>
        <v>0</v>
      </c>
      <c r="J26" s="228"/>
      <c r="K26" s="228">
        <f>SUM(K27:K49)</f>
        <v>0</v>
      </c>
      <c r="L26" s="228"/>
      <c r="M26" s="228">
        <f>SUM(M27:M49)</f>
        <v>0</v>
      </c>
      <c r="N26" s="228"/>
      <c r="O26" s="228">
        <f>SUM(O27:O49)</f>
        <v>0.85</v>
      </c>
      <c r="P26" s="228"/>
      <c r="Q26" s="228">
        <f>SUM(Q27:Q49)</f>
        <v>0</v>
      </c>
      <c r="R26" s="228"/>
      <c r="S26" s="228"/>
      <c r="T26" s="229"/>
      <c r="U26" s="223"/>
      <c r="V26" s="223">
        <f>SUM(V27:V49)</f>
        <v>12.69</v>
      </c>
      <c r="W26" s="223"/>
      <c r="X26" s="223"/>
      <c r="AG26" t="s">
        <v>102</v>
      </c>
    </row>
    <row r="27" spans="1:60" outlineLevel="1" x14ac:dyDescent="0.25">
      <c r="A27" s="230">
        <v>6</v>
      </c>
      <c r="B27" s="231" t="s">
        <v>134</v>
      </c>
      <c r="C27" s="249" t="s">
        <v>135</v>
      </c>
      <c r="D27" s="232" t="s">
        <v>136</v>
      </c>
      <c r="E27" s="233">
        <v>1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6.4900000000000001E-3</v>
      </c>
      <c r="O27" s="235">
        <f>ROUND(E27*N27,2)</f>
        <v>0.01</v>
      </c>
      <c r="P27" s="235">
        <v>0</v>
      </c>
      <c r="Q27" s="235">
        <f>ROUND(E27*P27,2)</f>
        <v>0</v>
      </c>
      <c r="R27" s="235" t="s">
        <v>116</v>
      </c>
      <c r="S27" s="235" t="s">
        <v>107</v>
      </c>
      <c r="T27" s="236" t="s">
        <v>107</v>
      </c>
      <c r="U27" s="220">
        <v>0.34111000000000002</v>
      </c>
      <c r="V27" s="220">
        <f>ROUND(E27*U27,2)</f>
        <v>0.34</v>
      </c>
      <c r="W27" s="220"/>
      <c r="X27" s="220" t="s">
        <v>108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109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8"/>
      <c r="B28" s="219"/>
      <c r="C28" s="250" t="s">
        <v>137</v>
      </c>
      <c r="D28" s="238"/>
      <c r="E28" s="238"/>
      <c r="F28" s="238"/>
      <c r="G28" s="238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111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7" t="str">
        <f>C28</f>
        <v>jakoukoliv maltou, z pomocného pracovního lešení o výšce podlahy do 1900 mm a pro zatížení do 1,5 kPa,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8"/>
      <c r="B29" s="219"/>
      <c r="C29" s="251" t="s">
        <v>138</v>
      </c>
      <c r="D29" s="221"/>
      <c r="E29" s="222">
        <v>1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113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30">
        <v>7</v>
      </c>
      <c r="B30" s="231" t="s">
        <v>139</v>
      </c>
      <c r="C30" s="249" t="s">
        <v>140</v>
      </c>
      <c r="D30" s="232" t="s">
        <v>136</v>
      </c>
      <c r="E30" s="233">
        <v>2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1.4930000000000001E-2</v>
      </c>
      <c r="O30" s="235">
        <f>ROUND(E30*N30,2)</f>
        <v>0.03</v>
      </c>
      <c r="P30" s="235">
        <v>0</v>
      </c>
      <c r="Q30" s="235">
        <f>ROUND(E30*P30,2)</f>
        <v>0</v>
      </c>
      <c r="R30" s="235" t="s">
        <v>116</v>
      </c>
      <c r="S30" s="235" t="s">
        <v>107</v>
      </c>
      <c r="T30" s="236" t="s">
        <v>107</v>
      </c>
      <c r="U30" s="220">
        <v>0.51083000000000001</v>
      </c>
      <c r="V30" s="220">
        <f>ROUND(E30*U30,2)</f>
        <v>1.02</v>
      </c>
      <c r="W30" s="220"/>
      <c r="X30" s="220" t="s">
        <v>108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109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8"/>
      <c r="B31" s="219"/>
      <c r="C31" s="250" t="s">
        <v>137</v>
      </c>
      <c r="D31" s="238"/>
      <c r="E31" s="238"/>
      <c r="F31" s="238"/>
      <c r="G31" s="238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111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37" t="str">
        <f>C31</f>
        <v>jakoukoliv maltou, z pomocného pracovního lešení o výšce podlahy do 1900 mm a pro zatížení do 1,5 kPa,</v>
      </c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8"/>
      <c r="B32" s="219"/>
      <c r="C32" s="251" t="s">
        <v>141</v>
      </c>
      <c r="D32" s="221"/>
      <c r="E32" s="222">
        <v>2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113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30">
        <v>8</v>
      </c>
      <c r="B33" s="231" t="s">
        <v>142</v>
      </c>
      <c r="C33" s="249" t="s">
        <v>143</v>
      </c>
      <c r="D33" s="232" t="s">
        <v>144</v>
      </c>
      <c r="E33" s="233">
        <v>20.6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3.7100000000000002E-3</v>
      </c>
      <c r="O33" s="235">
        <f>ROUND(E33*N33,2)</f>
        <v>0.08</v>
      </c>
      <c r="P33" s="235">
        <v>0</v>
      </c>
      <c r="Q33" s="235">
        <f>ROUND(E33*P33,2)</f>
        <v>0</v>
      </c>
      <c r="R33" s="235" t="s">
        <v>116</v>
      </c>
      <c r="S33" s="235" t="s">
        <v>107</v>
      </c>
      <c r="T33" s="236" t="s">
        <v>107</v>
      </c>
      <c r="U33" s="220">
        <v>0.18179999999999999</v>
      </c>
      <c r="V33" s="220">
        <f>ROUND(E33*U33,2)</f>
        <v>3.75</v>
      </c>
      <c r="W33" s="220"/>
      <c r="X33" s="220" t="s">
        <v>108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109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8"/>
      <c r="B34" s="219"/>
      <c r="C34" s="251" t="s">
        <v>145</v>
      </c>
      <c r="D34" s="221"/>
      <c r="E34" s="222">
        <v>9.6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113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8"/>
      <c r="B35" s="219"/>
      <c r="C35" s="251" t="s">
        <v>146</v>
      </c>
      <c r="D35" s="221"/>
      <c r="E35" s="222">
        <v>11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113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30">
        <v>9</v>
      </c>
      <c r="B36" s="231" t="s">
        <v>147</v>
      </c>
      <c r="C36" s="249" t="s">
        <v>148</v>
      </c>
      <c r="D36" s="232" t="s">
        <v>149</v>
      </c>
      <c r="E36" s="233">
        <v>8.59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4.7660000000000001E-2</v>
      </c>
      <c r="O36" s="235">
        <f>ROUND(E36*N36,2)</f>
        <v>0.41</v>
      </c>
      <c r="P36" s="235">
        <v>0</v>
      </c>
      <c r="Q36" s="235">
        <f>ROUND(E36*P36,2)</f>
        <v>0</v>
      </c>
      <c r="R36" s="235" t="s">
        <v>106</v>
      </c>
      <c r="S36" s="235" t="s">
        <v>107</v>
      </c>
      <c r="T36" s="236" t="s">
        <v>107</v>
      </c>
      <c r="U36" s="220">
        <v>0.84</v>
      </c>
      <c r="V36" s="220">
        <f>ROUND(E36*U36,2)</f>
        <v>7.22</v>
      </c>
      <c r="W36" s="220"/>
      <c r="X36" s="220" t="s">
        <v>108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109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8"/>
      <c r="B37" s="219"/>
      <c r="C37" s="251" t="s">
        <v>150</v>
      </c>
      <c r="D37" s="221"/>
      <c r="E37" s="222">
        <v>6.76</v>
      </c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1"/>
      <c r="Z37" s="211"/>
      <c r="AA37" s="211"/>
      <c r="AB37" s="211"/>
      <c r="AC37" s="211"/>
      <c r="AD37" s="211"/>
      <c r="AE37" s="211"/>
      <c r="AF37" s="211"/>
      <c r="AG37" s="211" t="s">
        <v>113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8"/>
      <c r="B38" s="219"/>
      <c r="C38" s="251" t="s">
        <v>151</v>
      </c>
      <c r="D38" s="221"/>
      <c r="E38" s="222">
        <v>1.02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113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8"/>
      <c r="B39" s="219"/>
      <c r="C39" s="251" t="s">
        <v>152</v>
      </c>
      <c r="D39" s="221"/>
      <c r="E39" s="222">
        <v>0.81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113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30">
        <v>10</v>
      </c>
      <c r="B40" s="231" t="s">
        <v>153</v>
      </c>
      <c r="C40" s="249" t="s">
        <v>154</v>
      </c>
      <c r="D40" s="232" t="s">
        <v>149</v>
      </c>
      <c r="E40" s="233">
        <v>0.78900000000000003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0.1231</v>
      </c>
      <c r="O40" s="235">
        <f>ROUND(E40*N40,2)</f>
        <v>0.1</v>
      </c>
      <c r="P40" s="235">
        <v>0</v>
      </c>
      <c r="Q40" s="235">
        <f>ROUND(E40*P40,2)</f>
        <v>0</v>
      </c>
      <c r="R40" s="235" t="s">
        <v>106</v>
      </c>
      <c r="S40" s="235" t="s">
        <v>107</v>
      </c>
      <c r="T40" s="236" t="s">
        <v>107</v>
      </c>
      <c r="U40" s="220">
        <v>0.45</v>
      </c>
      <c r="V40" s="220">
        <f>ROUND(E40*U40,2)</f>
        <v>0.36</v>
      </c>
      <c r="W40" s="220"/>
      <c r="X40" s="220" t="s">
        <v>108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109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1" outlineLevel="1" x14ac:dyDescent="0.25">
      <c r="A41" s="218"/>
      <c r="B41" s="219"/>
      <c r="C41" s="250" t="s">
        <v>155</v>
      </c>
      <c r="D41" s="238"/>
      <c r="E41" s="238"/>
      <c r="F41" s="238"/>
      <c r="G41" s="238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111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37" t="str">
        <f>C41</f>
        <v>na zdivu jako podklad např. pod izolaci, na parapetech z prefabrikovaných dílců, pod oplechování apod., vodorovný nebo ve spádu do 15°, hlazený dřevěným hladítkem,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8"/>
      <c r="B42" s="219"/>
      <c r="C42" s="251" t="s">
        <v>156</v>
      </c>
      <c r="D42" s="221"/>
      <c r="E42" s="222">
        <v>0.78900000000000003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113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30">
        <v>11</v>
      </c>
      <c r="B43" s="231" t="s">
        <v>157</v>
      </c>
      <c r="C43" s="249" t="s">
        <v>158</v>
      </c>
      <c r="D43" s="232" t="s">
        <v>149</v>
      </c>
      <c r="E43" s="233">
        <v>5.4574999999999996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0.02</v>
      </c>
      <c r="O43" s="235">
        <f>ROUND(E43*N43,2)</f>
        <v>0.11</v>
      </c>
      <c r="P43" s="235">
        <v>0</v>
      </c>
      <c r="Q43" s="235">
        <f>ROUND(E43*P43,2)</f>
        <v>0</v>
      </c>
      <c r="R43" s="235"/>
      <c r="S43" s="235" t="s">
        <v>131</v>
      </c>
      <c r="T43" s="236" t="s">
        <v>132</v>
      </c>
      <c r="U43" s="220">
        <v>0</v>
      </c>
      <c r="V43" s="220">
        <f>ROUND(E43*U43,2)</f>
        <v>0</v>
      </c>
      <c r="W43" s="220"/>
      <c r="X43" s="220" t="s">
        <v>108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109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8"/>
      <c r="B44" s="219"/>
      <c r="C44" s="251" t="s">
        <v>159</v>
      </c>
      <c r="D44" s="221"/>
      <c r="E44" s="222">
        <v>4.32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113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8"/>
      <c r="B45" s="219"/>
      <c r="C45" s="251" t="s">
        <v>160</v>
      </c>
      <c r="D45" s="221"/>
      <c r="E45" s="222">
        <v>0.65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113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8"/>
      <c r="B46" s="219"/>
      <c r="C46" s="251" t="s">
        <v>161</v>
      </c>
      <c r="D46" s="221"/>
      <c r="E46" s="222">
        <v>0.48749999999999999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113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30">
        <v>12</v>
      </c>
      <c r="B47" s="231" t="s">
        <v>162</v>
      </c>
      <c r="C47" s="249" t="s">
        <v>163</v>
      </c>
      <c r="D47" s="232" t="s">
        <v>164</v>
      </c>
      <c r="E47" s="233">
        <v>14.4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2E-3</v>
      </c>
      <c r="O47" s="235">
        <f>ROUND(E47*N47,2)</f>
        <v>0.03</v>
      </c>
      <c r="P47" s="235">
        <v>0</v>
      </c>
      <c r="Q47" s="235">
        <f>ROUND(E47*P47,2)</f>
        <v>0</v>
      </c>
      <c r="R47" s="235"/>
      <c r="S47" s="235" t="s">
        <v>131</v>
      </c>
      <c r="T47" s="236" t="s">
        <v>132</v>
      </c>
      <c r="U47" s="220">
        <v>0</v>
      </c>
      <c r="V47" s="220">
        <f>ROUND(E47*U47,2)</f>
        <v>0</v>
      </c>
      <c r="W47" s="220"/>
      <c r="X47" s="220" t="s">
        <v>108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109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8"/>
      <c r="B48" s="219"/>
      <c r="C48" s="251" t="s">
        <v>165</v>
      </c>
      <c r="D48" s="221"/>
      <c r="E48" s="222">
        <v>14.4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113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.399999999999999" outlineLevel="1" x14ac:dyDescent="0.25">
      <c r="A49" s="239">
        <v>13</v>
      </c>
      <c r="B49" s="240" t="s">
        <v>166</v>
      </c>
      <c r="C49" s="252" t="s">
        <v>167</v>
      </c>
      <c r="D49" s="241" t="s">
        <v>168</v>
      </c>
      <c r="E49" s="242">
        <v>1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4">
        <v>7.4999999999999997E-2</v>
      </c>
      <c r="O49" s="244">
        <f>ROUND(E49*N49,2)</f>
        <v>0.08</v>
      </c>
      <c r="P49" s="244">
        <v>0</v>
      </c>
      <c r="Q49" s="244">
        <f>ROUND(E49*P49,2)</f>
        <v>0</v>
      </c>
      <c r="R49" s="244"/>
      <c r="S49" s="244" t="s">
        <v>131</v>
      </c>
      <c r="T49" s="245" t="s">
        <v>132</v>
      </c>
      <c r="U49" s="220">
        <v>0</v>
      </c>
      <c r="V49" s="220">
        <f>ROUND(E49*U49,2)</f>
        <v>0</v>
      </c>
      <c r="W49" s="220"/>
      <c r="X49" s="220" t="s">
        <v>108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5">
      <c r="A50" s="224" t="s">
        <v>101</v>
      </c>
      <c r="B50" s="225" t="s">
        <v>59</v>
      </c>
      <c r="C50" s="248" t="s">
        <v>60</v>
      </c>
      <c r="D50" s="226"/>
      <c r="E50" s="227"/>
      <c r="F50" s="228"/>
      <c r="G50" s="228">
        <f>SUMIF(AG51:AG54,"&lt;&gt;NOR",G51:G54)</f>
        <v>0</v>
      </c>
      <c r="H50" s="228"/>
      <c r="I50" s="228">
        <f>SUM(I51:I54)</f>
        <v>0</v>
      </c>
      <c r="J50" s="228"/>
      <c r="K50" s="228">
        <f>SUM(K51:K54)</f>
        <v>0</v>
      </c>
      <c r="L50" s="228"/>
      <c r="M50" s="228">
        <f>SUM(M51:M54)</f>
        <v>0</v>
      </c>
      <c r="N50" s="228"/>
      <c r="O50" s="228">
        <f>SUM(O51:O54)</f>
        <v>0.06</v>
      </c>
      <c r="P50" s="228"/>
      <c r="Q50" s="228">
        <f>SUM(Q51:Q54)</f>
        <v>0</v>
      </c>
      <c r="R50" s="228"/>
      <c r="S50" s="228"/>
      <c r="T50" s="229"/>
      <c r="U50" s="223"/>
      <c r="V50" s="223">
        <f>SUM(V51:V54)</f>
        <v>11.239999999999998</v>
      </c>
      <c r="W50" s="223"/>
      <c r="X50" s="223"/>
      <c r="AG50" t="s">
        <v>102</v>
      </c>
    </row>
    <row r="51" spans="1:60" outlineLevel="1" x14ac:dyDescent="0.25">
      <c r="A51" s="239">
        <v>14</v>
      </c>
      <c r="B51" s="240" t="s">
        <v>169</v>
      </c>
      <c r="C51" s="252" t="s">
        <v>170</v>
      </c>
      <c r="D51" s="241" t="s">
        <v>149</v>
      </c>
      <c r="E51" s="242">
        <v>20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4">
        <v>1.2099999999999999E-3</v>
      </c>
      <c r="O51" s="244">
        <f>ROUND(E51*N51,2)</f>
        <v>0.02</v>
      </c>
      <c r="P51" s="244">
        <v>0</v>
      </c>
      <c r="Q51" s="244">
        <f>ROUND(E51*P51,2)</f>
        <v>0</v>
      </c>
      <c r="R51" s="244" t="s">
        <v>171</v>
      </c>
      <c r="S51" s="244" t="s">
        <v>107</v>
      </c>
      <c r="T51" s="245" t="s">
        <v>107</v>
      </c>
      <c r="U51" s="220">
        <v>0.17699999999999999</v>
      </c>
      <c r="V51" s="220">
        <f>ROUND(E51*U51,2)</f>
        <v>3.54</v>
      </c>
      <c r="W51" s="220"/>
      <c r="X51" s="220" t="s">
        <v>108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109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39">
        <v>15</v>
      </c>
      <c r="B52" s="240" t="s">
        <v>172</v>
      </c>
      <c r="C52" s="252" t="s">
        <v>173</v>
      </c>
      <c r="D52" s="241" t="s">
        <v>149</v>
      </c>
      <c r="E52" s="242">
        <v>10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4">
        <v>1.58E-3</v>
      </c>
      <c r="O52" s="244">
        <f>ROUND(E52*N52,2)</f>
        <v>0.02</v>
      </c>
      <c r="P52" s="244">
        <v>0</v>
      </c>
      <c r="Q52" s="244">
        <f>ROUND(E52*P52,2)</f>
        <v>0</v>
      </c>
      <c r="R52" s="244" t="s">
        <v>171</v>
      </c>
      <c r="S52" s="244" t="s">
        <v>107</v>
      </c>
      <c r="T52" s="245" t="s">
        <v>107</v>
      </c>
      <c r="U52" s="220">
        <v>0.214</v>
      </c>
      <c r="V52" s="220">
        <f>ROUND(E52*U52,2)</f>
        <v>2.14</v>
      </c>
      <c r="W52" s="220"/>
      <c r="X52" s="220" t="s">
        <v>108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30.6" outlineLevel="1" x14ac:dyDescent="0.25">
      <c r="A53" s="239">
        <v>16</v>
      </c>
      <c r="B53" s="240" t="s">
        <v>174</v>
      </c>
      <c r="C53" s="252" t="s">
        <v>175</v>
      </c>
      <c r="D53" s="241" t="s">
        <v>149</v>
      </c>
      <c r="E53" s="242">
        <v>40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4">
        <v>0</v>
      </c>
      <c r="O53" s="244">
        <f>ROUND(E53*N53,2)</f>
        <v>0</v>
      </c>
      <c r="P53" s="244">
        <v>0</v>
      </c>
      <c r="Q53" s="244">
        <f>ROUND(E53*P53,2)</f>
        <v>0</v>
      </c>
      <c r="R53" s="244" t="s">
        <v>106</v>
      </c>
      <c r="S53" s="244" t="s">
        <v>107</v>
      </c>
      <c r="T53" s="245" t="s">
        <v>107</v>
      </c>
      <c r="U53" s="220">
        <v>0.13900000000000001</v>
      </c>
      <c r="V53" s="220">
        <f>ROUND(E53*U53,2)</f>
        <v>5.56</v>
      </c>
      <c r="W53" s="220"/>
      <c r="X53" s="220" t="s">
        <v>108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109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39">
        <v>17</v>
      </c>
      <c r="B54" s="240" t="s">
        <v>176</v>
      </c>
      <c r="C54" s="252" t="s">
        <v>177</v>
      </c>
      <c r="D54" s="241" t="s">
        <v>168</v>
      </c>
      <c r="E54" s="242">
        <v>2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4">
        <v>0.01</v>
      </c>
      <c r="O54" s="244">
        <f>ROUND(E54*N54,2)</f>
        <v>0.02</v>
      </c>
      <c r="P54" s="244">
        <v>0</v>
      </c>
      <c r="Q54" s="244">
        <f>ROUND(E54*P54,2)</f>
        <v>0</v>
      </c>
      <c r="R54" s="244"/>
      <c r="S54" s="244" t="s">
        <v>131</v>
      </c>
      <c r="T54" s="245" t="s">
        <v>132</v>
      </c>
      <c r="U54" s="220">
        <v>0</v>
      </c>
      <c r="V54" s="220">
        <f>ROUND(E54*U54,2)</f>
        <v>0</v>
      </c>
      <c r="W54" s="220"/>
      <c r="X54" s="220" t="s">
        <v>108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109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x14ac:dyDescent="0.25">
      <c r="A55" s="224" t="s">
        <v>101</v>
      </c>
      <c r="B55" s="225" t="s">
        <v>61</v>
      </c>
      <c r="C55" s="248" t="s">
        <v>62</v>
      </c>
      <c r="D55" s="226"/>
      <c r="E55" s="227"/>
      <c r="F55" s="228"/>
      <c r="G55" s="228">
        <f>SUMIF(AG56:AG82,"&lt;&gt;NOR",G56:G82)</f>
        <v>0</v>
      </c>
      <c r="H55" s="228"/>
      <c r="I55" s="228">
        <f>SUM(I56:I82)</f>
        <v>0</v>
      </c>
      <c r="J55" s="228"/>
      <c r="K55" s="228">
        <f>SUM(K56:K82)</f>
        <v>0</v>
      </c>
      <c r="L55" s="228"/>
      <c r="M55" s="228">
        <f>SUM(M56:M82)</f>
        <v>0</v>
      </c>
      <c r="N55" s="228"/>
      <c r="O55" s="228">
        <f>SUM(O56:O82)</f>
        <v>0.01</v>
      </c>
      <c r="P55" s="228"/>
      <c r="Q55" s="228">
        <f>SUM(Q56:Q82)</f>
        <v>1.1499999999999999</v>
      </c>
      <c r="R55" s="228"/>
      <c r="S55" s="228"/>
      <c r="T55" s="229"/>
      <c r="U55" s="223"/>
      <c r="V55" s="223">
        <f>SUM(V56:V82)</f>
        <v>10.440000000000001</v>
      </c>
      <c r="W55" s="223"/>
      <c r="X55" s="223"/>
      <c r="AG55" t="s">
        <v>102</v>
      </c>
    </row>
    <row r="56" spans="1:60" outlineLevel="1" x14ac:dyDescent="0.25">
      <c r="A56" s="230">
        <v>18</v>
      </c>
      <c r="B56" s="231" t="s">
        <v>178</v>
      </c>
      <c r="C56" s="249" t="s">
        <v>179</v>
      </c>
      <c r="D56" s="232" t="s">
        <v>136</v>
      </c>
      <c r="E56" s="233">
        <v>16</v>
      </c>
      <c r="F56" s="234"/>
      <c r="G56" s="235">
        <f>ROUND(E56*F56,2)</f>
        <v>0</v>
      </c>
      <c r="H56" s="234"/>
      <c r="I56" s="235">
        <f>ROUND(E56*H56,2)</f>
        <v>0</v>
      </c>
      <c r="J56" s="234"/>
      <c r="K56" s="235">
        <f>ROUND(E56*J56,2)</f>
        <v>0</v>
      </c>
      <c r="L56" s="235">
        <v>21</v>
      </c>
      <c r="M56" s="235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5" t="s">
        <v>180</v>
      </c>
      <c r="S56" s="235" t="s">
        <v>107</v>
      </c>
      <c r="T56" s="236" t="s">
        <v>107</v>
      </c>
      <c r="U56" s="220">
        <v>0.03</v>
      </c>
      <c r="V56" s="220">
        <f>ROUND(E56*U56,2)</f>
        <v>0.48</v>
      </c>
      <c r="W56" s="220"/>
      <c r="X56" s="220" t="s">
        <v>108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109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8"/>
      <c r="B57" s="219"/>
      <c r="C57" s="250" t="s">
        <v>181</v>
      </c>
      <c r="D57" s="238"/>
      <c r="E57" s="238"/>
      <c r="F57" s="238"/>
      <c r="G57" s="238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111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8"/>
      <c r="B58" s="219"/>
      <c r="C58" s="251" t="s">
        <v>182</v>
      </c>
      <c r="D58" s="221"/>
      <c r="E58" s="222">
        <v>16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113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30">
        <v>19</v>
      </c>
      <c r="B59" s="231" t="s">
        <v>183</v>
      </c>
      <c r="C59" s="249" t="s">
        <v>184</v>
      </c>
      <c r="D59" s="232" t="s">
        <v>136</v>
      </c>
      <c r="E59" s="233">
        <v>3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5" t="s">
        <v>180</v>
      </c>
      <c r="S59" s="235" t="s">
        <v>107</v>
      </c>
      <c r="T59" s="236" t="s">
        <v>107</v>
      </c>
      <c r="U59" s="220">
        <v>0.05</v>
      </c>
      <c r="V59" s="220">
        <f>ROUND(E59*U59,2)</f>
        <v>0.15</v>
      </c>
      <c r="W59" s="220"/>
      <c r="X59" s="220" t="s">
        <v>108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109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8"/>
      <c r="B60" s="219"/>
      <c r="C60" s="250" t="s">
        <v>181</v>
      </c>
      <c r="D60" s="238"/>
      <c r="E60" s="238"/>
      <c r="F60" s="238"/>
      <c r="G60" s="238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111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30">
        <v>20</v>
      </c>
      <c r="B61" s="231" t="s">
        <v>185</v>
      </c>
      <c r="C61" s="249" t="s">
        <v>186</v>
      </c>
      <c r="D61" s="232" t="s">
        <v>149</v>
      </c>
      <c r="E61" s="233">
        <v>5.76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1E-3</v>
      </c>
      <c r="O61" s="235">
        <f>ROUND(E61*N61,2)</f>
        <v>0.01</v>
      </c>
      <c r="P61" s="235">
        <v>6.2E-2</v>
      </c>
      <c r="Q61" s="235">
        <f>ROUND(E61*P61,2)</f>
        <v>0.36</v>
      </c>
      <c r="R61" s="235" t="s">
        <v>180</v>
      </c>
      <c r="S61" s="235" t="s">
        <v>107</v>
      </c>
      <c r="T61" s="236" t="s">
        <v>107</v>
      </c>
      <c r="U61" s="220">
        <v>0.61199999999999999</v>
      </c>
      <c r="V61" s="220">
        <f>ROUND(E61*U61,2)</f>
        <v>3.53</v>
      </c>
      <c r="W61" s="220"/>
      <c r="X61" s="220" t="s">
        <v>108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109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8"/>
      <c r="B62" s="219"/>
      <c r="C62" s="250" t="s">
        <v>187</v>
      </c>
      <c r="D62" s="238"/>
      <c r="E62" s="238"/>
      <c r="F62" s="238"/>
      <c r="G62" s="238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111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8"/>
      <c r="B63" s="219"/>
      <c r="C63" s="251" t="s">
        <v>188</v>
      </c>
      <c r="D63" s="221"/>
      <c r="E63" s="222">
        <v>5.76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113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0.399999999999999" outlineLevel="1" x14ac:dyDescent="0.25">
      <c r="A64" s="230">
        <v>21</v>
      </c>
      <c r="B64" s="231" t="s">
        <v>189</v>
      </c>
      <c r="C64" s="249" t="s">
        <v>190</v>
      </c>
      <c r="D64" s="232" t="s">
        <v>149</v>
      </c>
      <c r="E64" s="233">
        <v>1.6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5">
        <v>1.17E-3</v>
      </c>
      <c r="O64" s="235">
        <f>ROUND(E64*N64,2)</f>
        <v>0</v>
      </c>
      <c r="P64" s="235">
        <v>7.5999999999999998E-2</v>
      </c>
      <c r="Q64" s="235">
        <f>ROUND(E64*P64,2)</f>
        <v>0.12</v>
      </c>
      <c r="R64" s="235" t="s">
        <v>180</v>
      </c>
      <c r="S64" s="235" t="s">
        <v>107</v>
      </c>
      <c r="T64" s="236" t="s">
        <v>107</v>
      </c>
      <c r="U64" s="220">
        <v>0.93899999999999995</v>
      </c>
      <c r="V64" s="220">
        <f>ROUND(E64*U64,2)</f>
        <v>1.5</v>
      </c>
      <c r="W64" s="220"/>
      <c r="X64" s="220" t="s">
        <v>108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109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8"/>
      <c r="B65" s="219"/>
      <c r="C65" s="251" t="s">
        <v>191</v>
      </c>
      <c r="D65" s="221"/>
      <c r="E65" s="222">
        <v>1.6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113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0.399999999999999" outlineLevel="1" x14ac:dyDescent="0.25">
      <c r="A66" s="230">
        <v>22</v>
      </c>
      <c r="B66" s="231" t="s">
        <v>192</v>
      </c>
      <c r="C66" s="249" t="s">
        <v>193</v>
      </c>
      <c r="D66" s="232" t="s">
        <v>149</v>
      </c>
      <c r="E66" s="233">
        <v>3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1E-3</v>
      </c>
      <c r="O66" s="235">
        <f>ROUND(E66*N66,2)</f>
        <v>0</v>
      </c>
      <c r="P66" s="235">
        <v>6.3E-2</v>
      </c>
      <c r="Q66" s="235">
        <f>ROUND(E66*P66,2)</f>
        <v>0.19</v>
      </c>
      <c r="R66" s="235" t="s">
        <v>180</v>
      </c>
      <c r="S66" s="235" t="s">
        <v>107</v>
      </c>
      <c r="T66" s="236" t="s">
        <v>107</v>
      </c>
      <c r="U66" s="220">
        <v>0.71799999999999997</v>
      </c>
      <c r="V66" s="220">
        <f>ROUND(E66*U66,2)</f>
        <v>2.15</v>
      </c>
      <c r="W66" s="220"/>
      <c r="X66" s="220" t="s">
        <v>108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109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8"/>
      <c r="B67" s="219"/>
      <c r="C67" s="251" t="s">
        <v>194</v>
      </c>
      <c r="D67" s="221"/>
      <c r="E67" s="222">
        <v>3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113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0.399999999999999" outlineLevel="1" x14ac:dyDescent="0.25">
      <c r="A68" s="230">
        <v>23</v>
      </c>
      <c r="B68" s="231" t="s">
        <v>195</v>
      </c>
      <c r="C68" s="249" t="s">
        <v>196</v>
      </c>
      <c r="D68" s="232" t="s">
        <v>149</v>
      </c>
      <c r="E68" s="233">
        <v>1.44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21</v>
      </c>
      <c r="M68" s="235">
        <f>G68*(1+L68/100)</f>
        <v>0</v>
      </c>
      <c r="N68" s="235">
        <v>0</v>
      </c>
      <c r="O68" s="235">
        <f>ROUND(E68*N68,2)</f>
        <v>0</v>
      </c>
      <c r="P68" s="235">
        <v>6.8000000000000005E-2</v>
      </c>
      <c r="Q68" s="235">
        <f>ROUND(E68*P68,2)</f>
        <v>0.1</v>
      </c>
      <c r="R68" s="235" t="s">
        <v>180</v>
      </c>
      <c r="S68" s="235" t="s">
        <v>107</v>
      </c>
      <c r="T68" s="236" t="s">
        <v>107</v>
      </c>
      <c r="U68" s="220">
        <v>0.69</v>
      </c>
      <c r="V68" s="220">
        <f>ROUND(E68*U68,2)</f>
        <v>0.99</v>
      </c>
      <c r="W68" s="220"/>
      <c r="X68" s="220" t="s">
        <v>108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109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8"/>
      <c r="B69" s="219"/>
      <c r="C69" s="250" t="s">
        <v>197</v>
      </c>
      <c r="D69" s="238"/>
      <c r="E69" s="238"/>
      <c r="F69" s="238"/>
      <c r="G69" s="238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111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8"/>
      <c r="B70" s="219"/>
      <c r="C70" s="251" t="s">
        <v>198</v>
      </c>
      <c r="D70" s="221"/>
      <c r="E70" s="222">
        <v>1.44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113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39">
        <v>24</v>
      </c>
      <c r="B71" s="240" t="s">
        <v>199</v>
      </c>
      <c r="C71" s="252" t="s">
        <v>200</v>
      </c>
      <c r="D71" s="241" t="s">
        <v>168</v>
      </c>
      <c r="E71" s="242">
        <v>1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4">
        <v>0</v>
      </c>
      <c r="O71" s="244">
        <f>ROUND(E71*N71,2)</f>
        <v>0</v>
      </c>
      <c r="P71" s="244">
        <v>0.1</v>
      </c>
      <c r="Q71" s="244">
        <f>ROUND(E71*P71,2)</f>
        <v>0.1</v>
      </c>
      <c r="R71" s="244"/>
      <c r="S71" s="244" t="s">
        <v>131</v>
      </c>
      <c r="T71" s="245" t="s">
        <v>132</v>
      </c>
      <c r="U71" s="220">
        <v>0</v>
      </c>
      <c r="V71" s="220">
        <f>ROUND(E71*U71,2)</f>
        <v>0</v>
      </c>
      <c r="W71" s="220"/>
      <c r="X71" s="220" t="s">
        <v>108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109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39">
        <v>25</v>
      </c>
      <c r="B72" s="240" t="s">
        <v>201</v>
      </c>
      <c r="C72" s="252" t="s">
        <v>202</v>
      </c>
      <c r="D72" s="241" t="s">
        <v>168</v>
      </c>
      <c r="E72" s="242">
        <v>1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21</v>
      </c>
      <c r="M72" s="244">
        <f>G72*(1+L72/100)</f>
        <v>0</v>
      </c>
      <c r="N72" s="244">
        <v>0</v>
      </c>
      <c r="O72" s="244">
        <f>ROUND(E72*N72,2)</f>
        <v>0</v>
      </c>
      <c r="P72" s="244">
        <v>0.1</v>
      </c>
      <c r="Q72" s="244">
        <f>ROUND(E72*P72,2)</f>
        <v>0.1</v>
      </c>
      <c r="R72" s="244"/>
      <c r="S72" s="244" t="s">
        <v>131</v>
      </c>
      <c r="T72" s="245" t="s">
        <v>132</v>
      </c>
      <c r="U72" s="220">
        <v>0</v>
      </c>
      <c r="V72" s="220">
        <f>ROUND(E72*U72,2)</f>
        <v>0</v>
      </c>
      <c r="W72" s="220"/>
      <c r="X72" s="220" t="s">
        <v>108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109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30">
        <v>26</v>
      </c>
      <c r="B73" s="231" t="s">
        <v>203</v>
      </c>
      <c r="C73" s="249" t="s">
        <v>204</v>
      </c>
      <c r="D73" s="232" t="s">
        <v>149</v>
      </c>
      <c r="E73" s="233">
        <v>5.76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0</v>
      </c>
      <c r="O73" s="235">
        <f>ROUND(E73*N73,2)</f>
        <v>0</v>
      </c>
      <c r="P73" s="235">
        <v>0.03</v>
      </c>
      <c r="Q73" s="235">
        <f>ROUND(E73*P73,2)</f>
        <v>0.17</v>
      </c>
      <c r="R73" s="235"/>
      <c r="S73" s="235" t="s">
        <v>131</v>
      </c>
      <c r="T73" s="236" t="s">
        <v>132</v>
      </c>
      <c r="U73" s="220">
        <v>0</v>
      </c>
      <c r="V73" s="220">
        <f>ROUND(E73*U73,2)</f>
        <v>0</v>
      </c>
      <c r="W73" s="220"/>
      <c r="X73" s="220" t="s">
        <v>108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109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8"/>
      <c r="B74" s="219"/>
      <c r="C74" s="251" t="s">
        <v>188</v>
      </c>
      <c r="D74" s="221"/>
      <c r="E74" s="222">
        <v>5.76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113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30">
        <v>27</v>
      </c>
      <c r="B75" s="231" t="s">
        <v>205</v>
      </c>
      <c r="C75" s="249" t="s">
        <v>206</v>
      </c>
      <c r="D75" s="232" t="s">
        <v>149</v>
      </c>
      <c r="E75" s="233">
        <v>1.1375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35">
        <v>0</v>
      </c>
      <c r="O75" s="235">
        <f>ROUND(E75*N75,2)</f>
        <v>0</v>
      </c>
      <c r="P75" s="235">
        <v>0.01</v>
      </c>
      <c r="Q75" s="235">
        <f>ROUND(E75*P75,2)</f>
        <v>0.01</v>
      </c>
      <c r="R75" s="235"/>
      <c r="S75" s="235" t="s">
        <v>131</v>
      </c>
      <c r="T75" s="236" t="s">
        <v>132</v>
      </c>
      <c r="U75" s="220">
        <v>0</v>
      </c>
      <c r="V75" s="220">
        <f>ROUND(E75*U75,2)</f>
        <v>0</v>
      </c>
      <c r="W75" s="220"/>
      <c r="X75" s="220" t="s">
        <v>108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109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8"/>
      <c r="B76" s="219"/>
      <c r="C76" s="251" t="s">
        <v>160</v>
      </c>
      <c r="D76" s="221"/>
      <c r="E76" s="222">
        <v>0.65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113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8"/>
      <c r="B77" s="219"/>
      <c r="C77" s="251" t="s">
        <v>161</v>
      </c>
      <c r="D77" s="221"/>
      <c r="E77" s="222">
        <v>0.48749999999999999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113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30">
        <v>28</v>
      </c>
      <c r="B78" s="231" t="s">
        <v>207</v>
      </c>
      <c r="C78" s="249" t="s">
        <v>208</v>
      </c>
      <c r="D78" s="232" t="s">
        <v>126</v>
      </c>
      <c r="E78" s="233">
        <v>1.14981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0</v>
      </c>
      <c r="Q78" s="235">
        <f>ROUND(E78*P78,2)</f>
        <v>0</v>
      </c>
      <c r="R78" s="235" t="s">
        <v>180</v>
      </c>
      <c r="S78" s="235" t="s">
        <v>107</v>
      </c>
      <c r="T78" s="236" t="s">
        <v>107</v>
      </c>
      <c r="U78" s="220">
        <v>0.49</v>
      </c>
      <c r="V78" s="220">
        <f>ROUND(E78*U78,2)</f>
        <v>0.56000000000000005</v>
      </c>
      <c r="W78" s="220"/>
      <c r="X78" s="220" t="s">
        <v>209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210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8"/>
      <c r="B79" s="219"/>
      <c r="C79" s="253" t="s">
        <v>211</v>
      </c>
      <c r="D79" s="246"/>
      <c r="E79" s="246"/>
      <c r="F79" s="246"/>
      <c r="G79" s="246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212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39">
        <v>29</v>
      </c>
      <c r="B80" s="240" t="s">
        <v>213</v>
      </c>
      <c r="C80" s="252" t="s">
        <v>214</v>
      </c>
      <c r="D80" s="241" t="s">
        <v>126</v>
      </c>
      <c r="E80" s="242">
        <v>21.846489999999999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4" t="s">
        <v>180</v>
      </c>
      <c r="S80" s="244" t="s">
        <v>107</v>
      </c>
      <c r="T80" s="245" t="s">
        <v>107</v>
      </c>
      <c r="U80" s="220">
        <v>0</v>
      </c>
      <c r="V80" s="220">
        <f>ROUND(E80*U80,2)</f>
        <v>0</v>
      </c>
      <c r="W80" s="220"/>
      <c r="X80" s="220" t="s">
        <v>209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210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39">
        <v>30</v>
      </c>
      <c r="B81" s="240" t="s">
        <v>215</v>
      </c>
      <c r="C81" s="252" t="s">
        <v>216</v>
      </c>
      <c r="D81" s="241" t="s">
        <v>126</v>
      </c>
      <c r="E81" s="242">
        <v>1.14981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4">
        <v>0</v>
      </c>
      <c r="O81" s="244">
        <f>ROUND(E81*N81,2)</f>
        <v>0</v>
      </c>
      <c r="P81" s="244">
        <v>0</v>
      </c>
      <c r="Q81" s="244">
        <f>ROUND(E81*P81,2)</f>
        <v>0</v>
      </c>
      <c r="R81" s="244" t="s">
        <v>180</v>
      </c>
      <c r="S81" s="244" t="s">
        <v>107</v>
      </c>
      <c r="T81" s="245" t="s">
        <v>107</v>
      </c>
      <c r="U81" s="220">
        <v>0.94199999999999995</v>
      </c>
      <c r="V81" s="220">
        <f>ROUND(E81*U81,2)</f>
        <v>1.08</v>
      </c>
      <c r="W81" s="220"/>
      <c r="X81" s="220" t="s">
        <v>209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210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39">
        <v>31</v>
      </c>
      <c r="B82" s="240" t="s">
        <v>217</v>
      </c>
      <c r="C82" s="252" t="s">
        <v>218</v>
      </c>
      <c r="D82" s="241" t="s">
        <v>126</v>
      </c>
      <c r="E82" s="242">
        <v>1.14981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4">
        <v>0</v>
      </c>
      <c r="O82" s="244">
        <f>ROUND(E82*N82,2)</f>
        <v>0</v>
      </c>
      <c r="P82" s="244">
        <v>0</v>
      </c>
      <c r="Q82" s="244">
        <f>ROUND(E82*P82,2)</f>
        <v>0</v>
      </c>
      <c r="R82" s="244" t="s">
        <v>180</v>
      </c>
      <c r="S82" s="244" t="s">
        <v>107</v>
      </c>
      <c r="T82" s="245" t="s">
        <v>107</v>
      </c>
      <c r="U82" s="220">
        <v>0</v>
      </c>
      <c r="V82" s="220">
        <f>ROUND(E82*U82,2)</f>
        <v>0</v>
      </c>
      <c r="W82" s="220"/>
      <c r="X82" s="220" t="s">
        <v>209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210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5">
      <c r="A83" s="224" t="s">
        <v>101</v>
      </c>
      <c r="B83" s="225" t="s">
        <v>63</v>
      </c>
      <c r="C83" s="248" t="s">
        <v>64</v>
      </c>
      <c r="D83" s="226"/>
      <c r="E83" s="227"/>
      <c r="F83" s="228"/>
      <c r="G83" s="228">
        <f>SUMIF(AG84:AG85,"&lt;&gt;NOR",G84:G85)</f>
        <v>0</v>
      </c>
      <c r="H83" s="228"/>
      <c r="I83" s="228">
        <f>SUM(I84:I85)</f>
        <v>0</v>
      </c>
      <c r="J83" s="228"/>
      <c r="K83" s="228">
        <f>SUM(K84:K85)</f>
        <v>0</v>
      </c>
      <c r="L83" s="228"/>
      <c r="M83" s="228">
        <f>SUM(M84:M85)</f>
        <v>0</v>
      </c>
      <c r="N83" s="228"/>
      <c r="O83" s="228">
        <f>SUM(O84:O85)</f>
        <v>0</v>
      </c>
      <c r="P83" s="228"/>
      <c r="Q83" s="228">
        <f>SUM(Q84:Q85)</f>
        <v>0</v>
      </c>
      <c r="R83" s="228"/>
      <c r="S83" s="228"/>
      <c r="T83" s="229"/>
      <c r="U83" s="223"/>
      <c r="V83" s="223">
        <f>SUM(V84:V85)</f>
        <v>2.31</v>
      </c>
      <c r="W83" s="223"/>
      <c r="X83" s="223"/>
      <c r="AG83" t="s">
        <v>102</v>
      </c>
    </row>
    <row r="84" spans="1:60" ht="30.6" outlineLevel="1" x14ac:dyDescent="0.25">
      <c r="A84" s="230">
        <v>32</v>
      </c>
      <c r="B84" s="231" t="s">
        <v>219</v>
      </c>
      <c r="C84" s="249" t="s">
        <v>220</v>
      </c>
      <c r="D84" s="232" t="s">
        <v>126</v>
      </c>
      <c r="E84" s="233">
        <v>2.4578199999999999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0</v>
      </c>
      <c r="O84" s="235">
        <f>ROUND(E84*N84,2)</f>
        <v>0</v>
      </c>
      <c r="P84" s="235">
        <v>0</v>
      </c>
      <c r="Q84" s="235">
        <f>ROUND(E84*P84,2)</f>
        <v>0</v>
      </c>
      <c r="R84" s="235" t="s">
        <v>116</v>
      </c>
      <c r="S84" s="235" t="s">
        <v>107</v>
      </c>
      <c r="T84" s="236" t="s">
        <v>107</v>
      </c>
      <c r="U84" s="220">
        <v>0.9385</v>
      </c>
      <c r="V84" s="220">
        <f>ROUND(E84*U84,2)</f>
        <v>2.31</v>
      </c>
      <c r="W84" s="220"/>
      <c r="X84" s="220" t="s">
        <v>221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222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8"/>
      <c r="B85" s="219"/>
      <c r="C85" s="250" t="s">
        <v>223</v>
      </c>
      <c r="D85" s="238"/>
      <c r="E85" s="238"/>
      <c r="F85" s="238"/>
      <c r="G85" s="238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111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5">
      <c r="A86" s="224" t="s">
        <v>101</v>
      </c>
      <c r="B86" s="225" t="s">
        <v>65</v>
      </c>
      <c r="C86" s="248" t="s">
        <v>66</v>
      </c>
      <c r="D86" s="226"/>
      <c r="E86" s="227"/>
      <c r="F86" s="228"/>
      <c r="G86" s="228">
        <f>SUMIF(AG87:AG90,"&lt;&gt;NOR",G87:G90)</f>
        <v>0</v>
      </c>
      <c r="H86" s="228"/>
      <c r="I86" s="228">
        <f>SUM(I87:I90)</f>
        <v>0</v>
      </c>
      <c r="J86" s="228"/>
      <c r="K86" s="228">
        <f>SUM(K87:K90)</f>
        <v>0</v>
      </c>
      <c r="L86" s="228"/>
      <c r="M86" s="228">
        <f>SUM(M87:M90)</f>
        <v>0</v>
      </c>
      <c r="N86" s="228"/>
      <c r="O86" s="228">
        <f>SUM(O87:O90)</f>
        <v>0.01</v>
      </c>
      <c r="P86" s="228"/>
      <c r="Q86" s="228">
        <f>SUM(Q87:Q90)</f>
        <v>0</v>
      </c>
      <c r="R86" s="228"/>
      <c r="S86" s="228"/>
      <c r="T86" s="229"/>
      <c r="U86" s="223"/>
      <c r="V86" s="223">
        <f>SUM(V87:V90)</f>
        <v>0.02</v>
      </c>
      <c r="W86" s="223"/>
      <c r="X86" s="223"/>
      <c r="AG86" t="s">
        <v>102</v>
      </c>
    </row>
    <row r="87" spans="1:60" outlineLevel="1" x14ac:dyDescent="0.25">
      <c r="A87" s="230">
        <v>33</v>
      </c>
      <c r="B87" s="231" t="s">
        <v>224</v>
      </c>
      <c r="C87" s="249" t="s">
        <v>225</v>
      </c>
      <c r="D87" s="232" t="s">
        <v>144</v>
      </c>
      <c r="E87" s="233">
        <v>5.26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1E-3</v>
      </c>
      <c r="O87" s="235">
        <f>ROUND(E87*N87,2)</f>
        <v>0.01</v>
      </c>
      <c r="P87" s="235">
        <v>0</v>
      </c>
      <c r="Q87" s="235">
        <f>ROUND(E87*P87,2)</f>
        <v>0</v>
      </c>
      <c r="R87" s="235"/>
      <c r="S87" s="235" t="s">
        <v>131</v>
      </c>
      <c r="T87" s="236" t="s">
        <v>132</v>
      </c>
      <c r="U87" s="220">
        <v>0</v>
      </c>
      <c r="V87" s="220">
        <f>ROUND(E87*U87,2)</f>
        <v>0</v>
      </c>
      <c r="W87" s="220"/>
      <c r="X87" s="220" t="s">
        <v>108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109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8"/>
      <c r="B88" s="219"/>
      <c r="C88" s="251" t="s">
        <v>226</v>
      </c>
      <c r="D88" s="221"/>
      <c r="E88" s="222">
        <v>5.26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113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30">
        <v>34</v>
      </c>
      <c r="B89" s="231" t="s">
        <v>227</v>
      </c>
      <c r="C89" s="249" t="s">
        <v>228</v>
      </c>
      <c r="D89" s="232" t="s">
        <v>126</v>
      </c>
      <c r="E89" s="233">
        <v>5.2599999999999999E-3</v>
      </c>
      <c r="F89" s="234"/>
      <c r="G89" s="235">
        <f>ROUND(E89*F89,2)</f>
        <v>0</v>
      </c>
      <c r="H89" s="234"/>
      <c r="I89" s="235">
        <f>ROUND(E89*H89,2)</f>
        <v>0</v>
      </c>
      <c r="J89" s="234"/>
      <c r="K89" s="235">
        <f>ROUND(E89*J89,2)</f>
        <v>0</v>
      </c>
      <c r="L89" s="235">
        <v>21</v>
      </c>
      <c r="M89" s="235">
        <f>G89*(1+L89/100)</f>
        <v>0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5" t="s">
        <v>229</v>
      </c>
      <c r="S89" s="235" t="s">
        <v>107</v>
      </c>
      <c r="T89" s="236" t="s">
        <v>107</v>
      </c>
      <c r="U89" s="220">
        <v>4.7370000000000001</v>
      </c>
      <c r="V89" s="220">
        <f>ROUND(E89*U89,2)</f>
        <v>0.02</v>
      </c>
      <c r="W89" s="220"/>
      <c r="X89" s="220" t="s">
        <v>221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222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8"/>
      <c r="B90" s="219"/>
      <c r="C90" s="250" t="s">
        <v>230</v>
      </c>
      <c r="D90" s="238"/>
      <c r="E90" s="238"/>
      <c r="F90" s="238"/>
      <c r="G90" s="238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111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5">
      <c r="A91" s="224" t="s">
        <v>101</v>
      </c>
      <c r="B91" s="225" t="s">
        <v>67</v>
      </c>
      <c r="C91" s="248" t="s">
        <v>68</v>
      </c>
      <c r="D91" s="226"/>
      <c r="E91" s="227"/>
      <c r="F91" s="228"/>
      <c r="G91" s="228">
        <f>SUMIF(AG92:AG95,"&lt;&gt;NOR",G92:G95)</f>
        <v>0</v>
      </c>
      <c r="H91" s="228"/>
      <c r="I91" s="228">
        <f>SUM(I92:I95)</f>
        <v>0</v>
      </c>
      <c r="J91" s="228"/>
      <c r="K91" s="228">
        <f>SUM(K92:K95)</f>
        <v>0</v>
      </c>
      <c r="L91" s="228"/>
      <c r="M91" s="228">
        <f>SUM(M92:M95)</f>
        <v>0</v>
      </c>
      <c r="N91" s="228"/>
      <c r="O91" s="228">
        <f>SUM(O92:O95)</f>
        <v>0.15000000000000002</v>
      </c>
      <c r="P91" s="228"/>
      <c r="Q91" s="228">
        <f>SUM(Q92:Q95)</f>
        <v>0</v>
      </c>
      <c r="R91" s="228"/>
      <c r="S91" s="228"/>
      <c r="T91" s="229"/>
      <c r="U91" s="223"/>
      <c r="V91" s="223">
        <f>SUM(V92:V95)</f>
        <v>0.34</v>
      </c>
      <c r="W91" s="223"/>
      <c r="X91" s="223"/>
      <c r="AG91" t="s">
        <v>102</v>
      </c>
    </row>
    <row r="92" spans="1:60" ht="20.399999999999999" outlineLevel="1" x14ac:dyDescent="0.25">
      <c r="A92" s="239">
        <v>35</v>
      </c>
      <c r="B92" s="240" t="s">
        <v>231</v>
      </c>
      <c r="C92" s="252" t="s">
        <v>232</v>
      </c>
      <c r="D92" s="241" t="s">
        <v>168</v>
      </c>
      <c r="E92" s="242">
        <v>1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4">
        <v>0.1</v>
      </c>
      <c r="O92" s="244">
        <f>ROUND(E92*N92,2)</f>
        <v>0.1</v>
      </c>
      <c r="P92" s="244">
        <v>0</v>
      </c>
      <c r="Q92" s="244">
        <f>ROUND(E92*P92,2)</f>
        <v>0</v>
      </c>
      <c r="R92" s="244"/>
      <c r="S92" s="244" t="s">
        <v>131</v>
      </c>
      <c r="T92" s="245" t="s">
        <v>132</v>
      </c>
      <c r="U92" s="220">
        <v>0</v>
      </c>
      <c r="V92" s="220">
        <f>ROUND(E92*U92,2)</f>
        <v>0</v>
      </c>
      <c r="W92" s="220"/>
      <c r="X92" s="220" t="s">
        <v>108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109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0.399999999999999" outlineLevel="1" x14ac:dyDescent="0.25">
      <c r="A93" s="239">
        <v>36</v>
      </c>
      <c r="B93" s="240" t="s">
        <v>233</v>
      </c>
      <c r="C93" s="252" t="s">
        <v>234</v>
      </c>
      <c r="D93" s="241" t="s">
        <v>168</v>
      </c>
      <c r="E93" s="242">
        <v>1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4">
        <v>0.05</v>
      </c>
      <c r="O93" s="244">
        <f>ROUND(E93*N93,2)</f>
        <v>0.05</v>
      </c>
      <c r="P93" s="244">
        <v>0</v>
      </c>
      <c r="Q93" s="244">
        <f>ROUND(E93*P93,2)</f>
        <v>0</v>
      </c>
      <c r="R93" s="244"/>
      <c r="S93" s="244" t="s">
        <v>131</v>
      </c>
      <c r="T93" s="245" t="s">
        <v>132</v>
      </c>
      <c r="U93" s="220">
        <v>0</v>
      </c>
      <c r="V93" s="220">
        <f>ROUND(E93*U93,2)</f>
        <v>0</v>
      </c>
      <c r="W93" s="220"/>
      <c r="X93" s="220" t="s">
        <v>108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109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30">
        <v>37</v>
      </c>
      <c r="B94" s="231" t="s">
        <v>235</v>
      </c>
      <c r="C94" s="249" t="s">
        <v>236</v>
      </c>
      <c r="D94" s="232" t="s">
        <v>126</v>
      </c>
      <c r="E94" s="233">
        <v>0.15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0</v>
      </c>
      <c r="O94" s="235">
        <f>ROUND(E94*N94,2)</f>
        <v>0</v>
      </c>
      <c r="P94" s="235">
        <v>0</v>
      </c>
      <c r="Q94" s="235">
        <f>ROUND(E94*P94,2)</f>
        <v>0</v>
      </c>
      <c r="R94" s="235" t="s">
        <v>237</v>
      </c>
      <c r="S94" s="235" t="s">
        <v>107</v>
      </c>
      <c r="T94" s="236" t="s">
        <v>107</v>
      </c>
      <c r="U94" s="220">
        <v>2.2549999999999999</v>
      </c>
      <c r="V94" s="220">
        <f>ROUND(E94*U94,2)</f>
        <v>0.34</v>
      </c>
      <c r="W94" s="220"/>
      <c r="X94" s="220" t="s">
        <v>221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222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8"/>
      <c r="B95" s="219"/>
      <c r="C95" s="250" t="s">
        <v>230</v>
      </c>
      <c r="D95" s="238"/>
      <c r="E95" s="238"/>
      <c r="F95" s="238"/>
      <c r="G95" s="238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1"/>
      <c r="Z95" s="211"/>
      <c r="AA95" s="211"/>
      <c r="AB95" s="211"/>
      <c r="AC95" s="211"/>
      <c r="AD95" s="211"/>
      <c r="AE95" s="211"/>
      <c r="AF95" s="211"/>
      <c r="AG95" s="211" t="s">
        <v>111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5">
      <c r="A96" s="224" t="s">
        <v>101</v>
      </c>
      <c r="B96" s="225" t="s">
        <v>69</v>
      </c>
      <c r="C96" s="248" t="s">
        <v>70</v>
      </c>
      <c r="D96" s="226"/>
      <c r="E96" s="227"/>
      <c r="F96" s="228"/>
      <c r="G96" s="228">
        <f>SUMIF(AG97:AG103,"&lt;&gt;NOR",G97:G103)</f>
        <v>0</v>
      </c>
      <c r="H96" s="228"/>
      <c r="I96" s="228">
        <f>SUM(I97:I103)</f>
        <v>0</v>
      </c>
      <c r="J96" s="228"/>
      <c r="K96" s="228">
        <f>SUM(K97:K103)</f>
        <v>0</v>
      </c>
      <c r="L96" s="228"/>
      <c r="M96" s="228">
        <f>SUM(M97:M103)</f>
        <v>0</v>
      </c>
      <c r="N96" s="228"/>
      <c r="O96" s="228">
        <f>SUM(O97:O103)</f>
        <v>0.01</v>
      </c>
      <c r="P96" s="228"/>
      <c r="Q96" s="228">
        <f>SUM(Q97:Q103)</f>
        <v>0</v>
      </c>
      <c r="R96" s="228"/>
      <c r="S96" s="228"/>
      <c r="T96" s="229"/>
      <c r="U96" s="223"/>
      <c r="V96" s="223">
        <f>SUM(V97:V103)</f>
        <v>10.79</v>
      </c>
      <c r="W96" s="223"/>
      <c r="X96" s="223"/>
      <c r="AG96" t="s">
        <v>102</v>
      </c>
    </row>
    <row r="97" spans="1:60" outlineLevel="1" x14ac:dyDescent="0.25">
      <c r="A97" s="230">
        <v>38</v>
      </c>
      <c r="B97" s="231" t="s">
        <v>238</v>
      </c>
      <c r="C97" s="249" t="s">
        <v>239</v>
      </c>
      <c r="D97" s="232" t="s">
        <v>149</v>
      </c>
      <c r="E97" s="233">
        <v>52.841999999999999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0</v>
      </c>
      <c r="O97" s="235">
        <f>ROUND(E97*N97,2)</f>
        <v>0</v>
      </c>
      <c r="P97" s="235">
        <v>0</v>
      </c>
      <c r="Q97" s="235">
        <f>ROUND(E97*P97,2)</f>
        <v>0</v>
      </c>
      <c r="R97" s="235" t="s">
        <v>240</v>
      </c>
      <c r="S97" s="235" t="s">
        <v>107</v>
      </c>
      <c r="T97" s="236" t="s">
        <v>107</v>
      </c>
      <c r="U97" s="220">
        <v>6.9709999999999994E-2</v>
      </c>
      <c r="V97" s="220">
        <f>ROUND(E97*U97,2)</f>
        <v>3.68</v>
      </c>
      <c r="W97" s="220"/>
      <c r="X97" s="220" t="s">
        <v>108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109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8"/>
      <c r="B98" s="219"/>
      <c r="C98" s="251" t="s">
        <v>241</v>
      </c>
      <c r="D98" s="221"/>
      <c r="E98" s="222">
        <v>31.841999999999999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113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8"/>
      <c r="B99" s="219"/>
      <c r="C99" s="251" t="s">
        <v>242</v>
      </c>
      <c r="D99" s="221"/>
      <c r="E99" s="222">
        <v>21</v>
      </c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113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30">
        <v>39</v>
      </c>
      <c r="B100" s="231" t="s">
        <v>243</v>
      </c>
      <c r="C100" s="249" t="s">
        <v>244</v>
      </c>
      <c r="D100" s="232" t="s">
        <v>149</v>
      </c>
      <c r="E100" s="233">
        <v>52.841999999999999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35">
        <v>6.9999999999999994E-5</v>
      </c>
      <c r="O100" s="235">
        <f>ROUND(E100*N100,2)</f>
        <v>0</v>
      </c>
      <c r="P100" s="235">
        <v>0</v>
      </c>
      <c r="Q100" s="235">
        <f>ROUND(E100*P100,2)</f>
        <v>0</v>
      </c>
      <c r="R100" s="235" t="s">
        <v>240</v>
      </c>
      <c r="S100" s="235" t="s">
        <v>107</v>
      </c>
      <c r="T100" s="236" t="s">
        <v>107</v>
      </c>
      <c r="U100" s="220">
        <v>3.2480000000000002E-2</v>
      </c>
      <c r="V100" s="220">
        <f>ROUND(E100*U100,2)</f>
        <v>1.72</v>
      </c>
      <c r="W100" s="220"/>
      <c r="X100" s="220" t="s">
        <v>108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109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8"/>
      <c r="B101" s="219"/>
      <c r="C101" s="251" t="s">
        <v>245</v>
      </c>
      <c r="D101" s="221"/>
      <c r="E101" s="222">
        <v>52.841999999999999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113</v>
      </c>
      <c r="AH101" s="211">
        <v>5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30">
        <v>40</v>
      </c>
      <c r="B102" s="231" t="s">
        <v>246</v>
      </c>
      <c r="C102" s="249" t="s">
        <v>247</v>
      </c>
      <c r="D102" s="232" t="s">
        <v>149</v>
      </c>
      <c r="E102" s="233">
        <v>52.841999999999999</v>
      </c>
      <c r="F102" s="234"/>
      <c r="G102" s="235">
        <f>ROUND(E102*F102,2)</f>
        <v>0</v>
      </c>
      <c r="H102" s="234"/>
      <c r="I102" s="235">
        <f>ROUND(E102*H102,2)</f>
        <v>0</v>
      </c>
      <c r="J102" s="234"/>
      <c r="K102" s="235">
        <f>ROUND(E102*J102,2)</f>
        <v>0</v>
      </c>
      <c r="L102" s="235">
        <v>21</v>
      </c>
      <c r="M102" s="235">
        <f>G102*(1+L102/100)</f>
        <v>0</v>
      </c>
      <c r="N102" s="235">
        <v>1.3999999999999999E-4</v>
      </c>
      <c r="O102" s="235">
        <f>ROUND(E102*N102,2)</f>
        <v>0.01</v>
      </c>
      <c r="P102" s="235">
        <v>0</v>
      </c>
      <c r="Q102" s="235">
        <f>ROUND(E102*P102,2)</f>
        <v>0</v>
      </c>
      <c r="R102" s="235" t="s">
        <v>240</v>
      </c>
      <c r="S102" s="235" t="s">
        <v>107</v>
      </c>
      <c r="T102" s="236" t="s">
        <v>107</v>
      </c>
      <c r="U102" s="220">
        <v>0.10191</v>
      </c>
      <c r="V102" s="220">
        <f>ROUND(E102*U102,2)</f>
        <v>5.39</v>
      </c>
      <c r="W102" s="220"/>
      <c r="X102" s="220" t="s">
        <v>108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109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8"/>
      <c r="B103" s="219"/>
      <c r="C103" s="251" t="s">
        <v>248</v>
      </c>
      <c r="D103" s="221"/>
      <c r="E103" s="222">
        <v>52.841999999999999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113</v>
      </c>
      <c r="AH103" s="211">
        <v>5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5">
      <c r="A104" s="224" t="s">
        <v>101</v>
      </c>
      <c r="B104" s="225" t="s">
        <v>71</v>
      </c>
      <c r="C104" s="248" t="s">
        <v>72</v>
      </c>
      <c r="D104" s="226"/>
      <c r="E104" s="227"/>
      <c r="F104" s="228"/>
      <c r="G104" s="228">
        <f>SUMIF(AG105:AG107,"&lt;&gt;NOR",G105:G107)</f>
        <v>0</v>
      </c>
      <c r="H104" s="228"/>
      <c r="I104" s="228">
        <f>SUM(I105:I107)</f>
        <v>0</v>
      </c>
      <c r="J104" s="228"/>
      <c r="K104" s="228">
        <f>SUM(K105:K107)</f>
        <v>0</v>
      </c>
      <c r="L104" s="228"/>
      <c r="M104" s="228">
        <f>SUM(M105:M107)</f>
        <v>0</v>
      </c>
      <c r="N104" s="228"/>
      <c r="O104" s="228">
        <f>SUM(O105:O107)</f>
        <v>0</v>
      </c>
      <c r="P104" s="228"/>
      <c r="Q104" s="228">
        <f>SUM(Q105:Q107)</f>
        <v>0</v>
      </c>
      <c r="R104" s="228"/>
      <c r="S104" s="228"/>
      <c r="T104" s="229"/>
      <c r="U104" s="223"/>
      <c r="V104" s="223">
        <f>SUM(V105:V107)</f>
        <v>0</v>
      </c>
      <c r="W104" s="223"/>
      <c r="X104" s="223"/>
      <c r="AG104" t="s">
        <v>102</v>
      </c>
    </row>
    <row r="105" spans="1:60" outlineLevel="1" x14ac:dyDescent="0.25">
      <c r="A105" s="239">
        <v>41</v>
      </c>
      <c r="B105" s="240" t="s">
        <v>249</v>
      </c>
      <c r="C105" s="252" t="s">
        <v>250</v>
      </c>
      <c r="D105" s="241" t="s">
        <v>168</v>
      </c>
      <c r="E105" s="242">
        <v>1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21</v>
      </c>
      <c r="M105" s="244">
        <f>G105*(1+L105/100)</f>
        <v>0</v>
      </c>
      <c r="N105" s="244">
        <v>0</v>
      </c>
      <c r="O105" s="244">
        <f>ROUND(E105*N105,2)</f>
        <v>0</v>
      </c>
      <c r="P105" s="244">
        <v>0</v>
      </c>
      <c r="Q105" s="244">
        <f>ROUND(E105*P105,2)</f>
        <v>0</v>
      </c>
      <c r="R105" s="244"/>
      <c r="S105" s="244" t="s">
        <v>131</v>
      </c>
      <c r="T105" s="245" t="s">
        <v>132</v>
      </c>
      <c r="U105" s="220">
        <v>0</v>
      </c>
      <c r="V105" s="220">
        <f>ROUND(E105*U105,2)</f>
        <v>0</v>
      </c>
      <c r="W105" s="220"/>
      <c r="X105" s="220" t="s">
        <v>108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109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39">
        <v>42</v>
      </c>
      <c r="B106" s="240" t="s">
        <v>251</v>
      </c>
      <c r="C106" s="252" t="s">
        <v>252</v>
      </c>
      <c r="D106" s="241" t="s">
        <v>168</v>
      </c>
      <c r="E106" s="242">
        <v>1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4">
        <v>0</v>
      </c>
      <c r="O106" s="244">
        <f>ROUND(E106*N106,2)</f>
        <v>0</v>
      </c>
      <c r="P106" s="244">
        <v>0</v>
      </c>
      <c r="Q106" s="244">
        <f>ROUND(E106*P106,2)</f>
        <v>0</v>
      </c>
      <c r="R106" s="244"/>
      <c r="S106" s="244" t="s">
        <v>131</v>
      </c>
      <c r="T106" s="245" t="s">
        <v>132</v>
      </c>
      <c r="U106" s="220">
        <v>0</v>
      </c>
      <c r="V106" s="220">
        <f>ROUND(E106*U106,2)</f>
        <v>0</v>
      </c>
      <c r="W106" s="220"/>
      <c r="X106" s="220" t="s">
        <v>108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109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39">
        <v>43</v>
      </c>
      <c r="B107" s="240" t="s">
        <v>253</v>
      </c>
      <c r="C107" s="252" t="s">
        <v>254</v>
      </c>
      <c r="D107" s="241" t="s">
        <v>168</v>
      </c>
      <c r="E107" s="242">
        <v>1</v>
      </c>
      <c r="F107" s="243"/>
      <c r="G107" s="244">
        <f>ROUND(E107*F107,2)</f>
        <v>0</v>
      </c>
      <c r="H107" s="243"/>
      <c r="I107" s="244">
        <f>ROUND(E107*H107,2)</f>
        <v>0</v>
      </c>
      <c r="J107" s="243"/>
      <c r="K107" s="244">
        <f>ROUND(E107*J107,2)</f>
        <v>0</v>
      </c>
      <c r="L107" s="244">
        <v>21</v>
      </c>
      <c r="M107" s="244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4"/>
      <c r="S107" s="244" t="s">
        <v>131</v>
      </c>
      <c r="T107" s="245" t="s">
        <v>132</v>
      </c>
      <c r="U107" s="220">
        <v>0</v>
      </c>
      <c r="V107" s="220">
        <f>ROUND(E107*U107,2)</f>
        <v>0</v>
      </c>
      <c r="W107" s="220"/>
      <c r="X107" s="220" t="s">
        <v>108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109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5">
      <c r="A108" s="224" t="s">
        <v>101</v>
      </c>
      <c r="B108" s="225" t="s">
        <v>73</v>
      </c>
      <c r="C108" s="248" t="s">
        <v>27</v>
      </c>
      <c r="D108" s="226"/>
      <c r="E108" s="227"/>
      <c r="F108" s="228"/>
      <c r="G108" s="228">
        <f>SUMIF(AG109:AG116,"&lt;&gt;NOR",G109:G116)</f>
        <v>0</v>
      </c>
      <c r="H108" s="228"/>
      <c r="I108" s="228">
        <f>SUM(I109:I116)</f>
        <v>0</v>
      </c>
      <c r="J108" s="228"/>
      <c r="K108" s="228">
        <f>SUM(K109:K116)</f>
        <v>0</v>
      </c>
      <c r="L108" s="228"/>
      <c r="M108" s="228">
        <f>SUM(M109:M116)</f>
        <v>0</v>
      </c>
      <c r="N108" s="228"/>
      <c r="O108" s="228">
        <f>SUM(O109:O116)</f>
        <v>0</v>
      </c>
      <c r="P108" s="228"/>
      <c r="Q108" s="228">
        <f>SUM(Q109:Q116)</f>
        <v>0</v>
      </c>
      <c r="R108" s="228"/>
      <c r="S108" s="228"/>
      <c r="T108" s="229"/>
      <c r="U108" s="223"/>
      <c r="V108" s="223">
        <f>SUM(V109:V116)</f>
        <v>0</v>
      </c>
      <c r="W108" s="223"/>
      <c r="X108" s="223"/>
      <c r="AG108" t="s">
        <v>102</v>
      </c>
    </row>
    <row r="109" spans="1:60" outlineLevel="1" x14ac:dyDescent="0.25">
      <c r="A109" s="230">
        <v>44</v>
      </c>
      <c r="B109" s="231" t="s">
        <v>255</v>
      </c>
      <c r="C109" s="249" t="s">
        <v>256</v>
      </c>
      <c r="D109" s="232" t="s">
        <v>257</v>
      </c>
      <c r="E109" s="233">
        <v>1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5"/>
      <c r="S109" s="235" t="s">
        <v>107</v>
      </c>
      <c r="T109" s="236" t="s">
        <v>132</v>
      </c>
      <c r="U109" s="220">
        <v>0</v>
      </c>
      <c r="V109" s="220">
        <f>ROUND(E109*U109,2)</f>
        <v>0</v>
      </c>
      <c r="W109" s="220"/>
      <c r="X109" s="220" t="s">
        <v>258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259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1" outlineLevel="1" x14ac:dyDescent="0.25">
      <c r="A110" s="218"/>
      <c r="B110" s="219"/>
      <c r="C110" s="253" t="s">
        <v>260</v>
      </c>
      <c r="D110" s="246"/>
      <c r="E110" s="246"/>
      <c r="F110" s="246"/>
      <c r="G110" s="246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212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37" t="str">
        <f>C110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30">
        <v>45</v>
      </c>
      <c r="B111" s="231" t="s">
        <v>261</v>
      </c>
      <c r="C111" s="249" t="s">
        <v>262</v>
      </c>
      <c r="D111" s="232" t="s">
        <v>257</v>
      </c>
      <c r="E111" s="233">
        <v>1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5"/>
      <c r="S111" s="235" t="s">
        <v>107</v>
      </c>
      <c r="T111" s="236" t="s">
        <v>132</v>
      </c>
      <c r="U111" s="220">
        <v>0</v>
      </c>
      <c r="V111" s="220">
        <f>ROUND(E111*U111,2)</f>
        <v>0</v>
      </c>
      <c r="W111" s="220"/>
      <c r="X111" s="220" t="s">
        <v>258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259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31.2" outlineLevel="1" x14ac:dyDescent="0.25">
      <c r="A112" s="218"/>
      <c r="B112" s="219"/>
      <c r="C112" s="253" t="s">
        <v>263</v>
      </c>
      <c r="D112" s="246"/>
      <c r="E112" s="246"/>
      <c r="F112" s="246"/>
      <c r="G112" s="246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212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37" t="str">
        <f>C112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30">
        <v>46</v>
      </c>
      <c r="B113" s="231" t="s">
        <v>264</v>
      </c>
      <c r="C113" s="249" t="s">
        <v>265</v>
      </c>
      <c r="D113" s="232" t="s">
        <v>257</v>
      </c>
      <c r="E113" s="233">
        <v>1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5">
        <v>0</v>
      </c>
      <c r="O113" s="235">
        <f>ROUND(E113*N113,2)</f>
        <v>0</v>
      </c>
      <c r="P113" s="235">
        <v>0</v>
      </c>
      <c r="Q113" s="235">
        <f>ROUND(E113*P113,2)</f>
        <v>0</v>
      </c>
      <c r="R113" s="235"/>
      <c r="S113" s="235" t="s">
        <v>107</v>
      </c>
      <c r="T113" s="236" t="s">
        <v>132</v>
      </c>
      <c r="U113" s="220">
        <v>0</v>
      </c>
      <c r="V113" s="220">
        <f>ROUND(E113*U113,2)</f>
        <v>0</v>
      </c>
      <c r="W113" s="220"/>
      <c r="X113" s="220" t="s">
        <v>258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259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1" outlineLevel="1" x14ac:dyDescent="0.25">
      <c r="A114" s="218"/>
      <c r="B114" s="219"/>
      <c r="C114" s="253" t="s">
        <v>266</v>
      </c>
      <c r="D114" s="246"/>
      <c r="E114" s="246"/>
      <c r="F114" s="246"/>
      <c r="G114" s="246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212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37" t="str">
        <f>C114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30">
        <v>47</v>
      </c>
      <c r="B115" s="231" t="s">
        <v>267</v>
      </c>
      <c r="C115" s="249" t="s">
        <v>268</v>
      </c>
      <c r="D115" s="232" t="s">
        <v>257</v>
      </c>
      <c r="E115" s="233">
        <v>1</v>
      </c>
      <c r="F115" s="234"/>
      <c r="G115" s="235">
        <f>ROUND(E115*F115,2)</f>
        <v>0</v>
      </c>
      <c r="H115" s="234"/>
      <c r="I115" s="235">
        <f>ROUND(E115*H115,2)</f>
        <v>0</v>
      </c>
      <c r="J115" s="234"/>
      <c r="K115" s="235">
        <f>ROUND(E115*J115,2)</f>
        <v>0</v>
      </c>
      <c r="L115" s="235">
        <v>21</v>
      </c>
      <c r="M115" s="235">
        <f>G115*(1+L115/100)</f>
        <v>0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5"/>
      <c r="S115" s="235" t="s">
        <v>107</v>
      </c>
      <c r="T115" s="236" t="s">
        <v>132</v>
      </c>
      <c r="U115" s="220">
        <v>0</v>
      </c>
      <c r="V115" s="220">
        <f>ROUND(E115*U115,2)</f>
        <v>0</v>
      </c>
      <c r="W115" s="220"/>
      <c r="X115" s="220" t="s">
        <v>258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269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21" outlineLevel="1" x14ac:dyDescent="0.25">
      <c r="A116" s="218"/>
      <c r="B116" s="219"/>
      <c r="C116" s="253" t="s">
        <v>270</v>
      </c>
      <c r="D116" s="246"/>
      <c r="E116" s="246"/>
      <c r="F116" s="246"/>
      <c r="G116" s="246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212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37" t="str">
        <f>C116</f>
        <v>Náklady na ztížené provádění stavebních prací v důsledku nepřerušeného provozu na staveništi nebo v případech nepřerušeného provozu v objektech v nichž se stavební práce provádí.</v>
      </c>
      <c r="BB116" s="211"/>
      <c r="BC116" s="211"/>
      <c r="BD116" s="211"/>
      <c r="BE116" s="211"/>
      <c r="BF116" s="211"/>
      <c r="BG116" s="211"/>
      <c r="BH116" s="211"/>
    </row>
    <row r="117" spans="1:60" x14ac:dyDescent="0.25">
      <c r="A117" s="224" t="s">
        <v>101</v>
      </c>
      <c r="B117" s="225" t="s">
        <v>74</v>
      </c>
      <c r="C117" s="248" t="s">
        <v>28</v>
      </c>
      <c r="D117" s="226"/>
      <c r="E117" s="227"/>
      <c r="F117" s="228"/>
      <c r="G117" s="228">
        <f>SUMIF(AG118:AG121,"&lt;&gt;NOR",G118:G121)</f>
        <v>0</v>
      </c>
      <c r="H117" s="228"/>
      <c r="I117" s="228">
        <f>SUM(I118:I121)</f>
        <v>0</v>
      </c>
      <c r="J117" s="228"/>
      <c r="K117" s="228">
        <f>SUM(K118:K121)</f>
        <v>0</v>
      </c>
      <c r="L117" s="228"/>
      <c r="M117" s="228">
        <f>SUM(M118:M121)</f>
        <v>0</v>
      </c>
      <c r="N117" s="228"/>
      <c r="O117" s="228">
        <f>SUM(O118:O121)</f>
        <v>0</v>
      </c>
      <c r="P117" s="228"/>
      <c r="Q117" s="228">
        <f>SUM(Q118:Q121)</f>
        <v>0</v>
      </c>
      <c r="R117" s="228"/>
      <c r="S117" s="228"/>
      <c r="T117" s="229"/>
      <c r="U117" s="223"/>
      <c r="V117" s="223">
        <f>SUM(V118:V121)</f>
        <v>0</v>
      </c>
      <c r="W117" s="223"/>
      <c r="X117" s="223"/>
      <c r="AG117" t="s">
        <v>102</v>
      </c>
    </row>
    <row r="118" spans="1:60" outlineLevel="1" x14ac:dyDescent="0.25">
      <c r="A118" s="230">
        <v>48</v>
      </c>
      <c r="B118" s="231" t="s">
        <v>271</v>
      </c>
      <c r="C118" s="249" t="s">
        <v>272</v>
      </c>
      <c r="D118" s="232" t="s">
        <v>257</v>
      </c>
      <c r="E118" s="233">
        <v>1</v>
      </c>
      <c r="F118" s="234"/>
      <c r="G118" s="235">
        <f>ROUND(E118*F118,2)</f>
        <v>0</v>
      </c>
      <c r="H118" s="234"/>
      <c r="I118" s="235">
        <f>ROUND(E118*H118,2)</f>
        <v>0</v>
      </c>
      <c r="J118" s="234"/>
      <c r="K118" s="235">
        <f>ROUND(E118*J118,2)</f>
        <v>0</v>
      </c>
      <c r="L118" s="235">
        <v>21</v>
      </c>
      <c r="M118" s="235">
        <f>G118*(1+L118/100)</f>
        <v>0</v>
      </c>
      <c r="N118" s="235">
        <v>0</v>
      </c>
      <c r="O118" s="235">
        <f>ROUND(E118*N118,2)</f>
        <v>0</v>
      </c>
      <c r="P118" s="235">
        <v>0</v>
      </c>
      <c r="Q118" s="235">
        <f>ROUND(E118*P118,2)</f>
        <v>0</v>
      </c>
      <c r="R118" s="235"/>
      <c r="S118" s="235" t="s">
        <v>107</v>
      </c>
      <c r="T118" s="236" t="s">
        <v>132</v>
      </c>
      <c r="U118" s="220">
        <v>0</v>
      </c>
      <c r="V118" s="220">
        <f>ROUND(E118*U118,2)</f>
        <v>0</v>
      </c>
      <c r="W118" s="220"/>
      <c r="X118" s="220" t="s">
        <v>258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273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31.2" outlineLevel="1" x14ac:dyDescent="0.25">
      <c r="A119" s="218"/>
      <c r="B119" s="219"/>
      <c r="C119" s="253" t="s">
        <v>274</v>
      </c>
      <c r="D119" s="246"/>
      <c r="E119" s="246"/>
      <c r="F119" s="246"/>
      <c r="G119" s="246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212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37" t="str">
        <f>C119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30">
        <v>49</v>
      </c>
      <c r="B120" s="231" t="s">
        <v>275</v>
      </c>
      <c r="C120" s="249" t="s">
        <v>276</v>
      </c>
      <c r="D120" s="232" t="s">
        <v>257</v>
      </c>
      <c r="E120" s="233">
        <v>1</v>
      </c>
      <c r="F120" s="234"/>
      <c r="G120" s="235">
        <f>ROUND(E120*F120,2)</f>
        <v>0</v>
      </c>
      <c r="H120" s="234"/>
      <c r="I120" s="235">
        <f>ROUND(E120*H120,2)</f>
        <v>0</v>
      </c>
      <c r="J120" s="234"/>
      <c r="K120" s="235">
        <f>ROUND(E120*J120,2)</f>
        <v>0</v>
      </c>
      <c r="L120" s="235">
        <v>21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0</v>
      </c>
      <c r="Q120" s="235">
        <f>ROUND(E120*P120,2)</f>
        <v>0</v>
      </c>
      <c r="R120" s="235"/>
      <c r="S120" s="235" t="s">
        <v>107</v>
      </c>
      <c r="T120" s="236" t="s">
        <v>132</v>
      </c>
      <c r="U120" s="220">
        <v>0</v>
      </c>
      <c r="V120" s="220">
        <f>ROUND(E120*U120,2)</f>
        <v>0</v>
      </c>
      <c r="W120" s="220"/>
      <c r="X120" s="220" t="s">
        <v>258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273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8"/>
      <c r="B121" s="219"/>
      <c r="C121" s="253" t="s">
        <v>277</v>
      </c>
      <c r="D121" s="246"/>
      <c r="E121" s="246"/>
      <c r="F121" s="246"/>
      <c r="G121" s="246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212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37" t="str">
        <f>C121</f>
        <v>Náklady na vyhotovení dokumentace skutečného provedení stavby a její předání objednateli v požadované formě a požadovaném počtu.</v>
      </c>
      <c r="BB121" s="211"/>
      <c r="BC121" s="211"/>
      <c r="BD121" s="211"/>
      <c r="BE121" s="211"/>
      <c r="BF121" s="211"/>
      <c r="BG121" s="211"/>
      <c r="BH121" s="211"/>
    </row>
    <row r="122" spans="1:60" x14ac:dyDescent="0.25">
      <c r="A122" s="3"/>
      <c r="B122" s="4"/>
      <c r="C122" s="254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AE122">
        <v>15</v>
      </c>
      <c r="AF122">
        <v>21</v>
      </c>
      <c r="AG122" t="s">
        <v>88</v>
      </c>
    </row>
    <row r="123" spans="1:60" x14ac:dyDescent="0.25">
      <c r="A123" s="214"/>
      <c r="B123" s="215" t="s">
        <v>29</v>
      </c>
      <c r="C123" s="255"/>
      <c r="D123" s="216"/>
      <c r="E123" s="217"/>
      <c r="F123" s="217"/>
      <c r="G123" s="247">
        <f>G8+G12+G26+G50+G55+G83+G86+G91+G96+G104+G108+G117</f>
        <v>0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f>SUMIF(L7:L121,AE122,G7:G121)</f>
        <v>0</v>
      </c>
      <c r="AF123">
        <f>SUMIF(L7:L121,AF122,G7:G121)</f>
        <v>0</v>
      </c>
      <c r="AG123" t="s">
        <v>278</v>
      </c>
    </row>
    <row r="124" spans="1:60" x14ac:dyDescent="0.25">
      <c r="C124" s="256"/>
      <c r="D124" s="10"/>
      <c r="AG124" t="s">
        <v>279</v>
      </c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25">
    <mergeCell ref="C121:G121"/>
    <mergeCell ref="C95:G95"/>
    <mergeCell ref="C110:G110"/>
    <mergeCell ref="C112:G112"/>
    <mergeCell ref="C114:G114"/>
    <mergeCell ref="C116:G116"/>
    <mergeCell ref="C119:G119"/>
    <mergeCell ref="C60:G60"/>
    <mergeCell ref="C62:G62"/>
    <mergeCell ref="C69:G69"/>
    <mergeCell ref="C79:G79"/>
    <mergeCell ref="C85:G85"/>
    <mergeCell ref="C90:G90"/>
    <mergeCell ref="C19:G19"/>
    <mergeCell ref="C22:G22"/>
    <mergeCell ref="C28:G28"/>
    <mergeCell ref="C31:G31"/>
    <mergeCell ref="C41:G41"/>
    <mergeCell ref="C57:G5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2020-04-01T06:26:54Z</dcterms:modified>
</cp:coreProperties>
</file>